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Enero\PRESUPUESTO\"/>
    </mc:Choice>
  </mc:AlternateContent>
  <bookViews>
    <workbookView xWindow="0" yWindow="0" windowWidth="29010" windowHeight="11760"/>
  </bookViews>
  <sheets>
    <sheet name="Hoja1" sheetId="1" r:id="rId1"/>
  </sheets>
  <definedNames>
    <definedName name="_xlnm.Print_Area" localSheetId="0">Hoja1!$A$1:$G$101</definedName>
    <definedName name="_xlnm.Print_Titles" localSheetId="0">Hoja1!$4:$7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92" i="1"/>
  <c r="B93" i="1"/>
  <c r="B90" i="1"/>
  <c r="B85" i="1"/>
  <c r="B86" i="1"/>
  <c r="B87" i="1"/>
  <c r="B88" i="1"/>
  <c r="B84" i="1"/>
  <c r="B74" i="1"/>
  <c r="B75" i="1"/>
  <c r="B76" i="1"/>
  <c r="B77" i="1"/>
  <c r="B73" i="1"/>
  <c r="B61" i="1"/>
  <c r="B62" i="1"/>
  <c r="B63" i="1"/>
  <c r="B64" i="1"/>
  <c r="B65" i="1"/>
  <c r="B66" i="1"/>
  <c r="B67" i="1"/>
  <c r="B68" i="1"/>
  <c r="B69" i="1"/>
  <c r="B60" i="1"/>
  <c r="B58" i="1"/>
  <c r="B57" i="1"/>
  <c r="B48" i="1"/>
  <c r="B49" i="1"/>
  <c r="B50" i="1"/>
  <c r="B47" i="1"/>
  <c r="B42" i="1"/>
  <c r="B43" i="1"/>
  <c r="B44" i="1"/>
  <c r="B45" i="1"/>
  <c r="B41" i="1"/>
  <c r="B31" i="1"/>
  <c r="B32" i="1"/>
  <c r="B33" i="1"/>
  <c r="B34" i="1"/>
  <c r="B30" i="1"/>
  <c r="B28" i="1"/>
  <c r="B18" i="1"/>
  <c r="B19" i="1"/>
  <c r="B20" i="1"/>
  <c r="B21" i="1"/>
  <c r="B22" i="1"/>
  <c r="B23" i="1"/>
  <c r="B24" i="1"/>
  <c r="B25" i="1"/>
  <c r="B26" i="1"/>
  <c r="B17" i="1"/>
  <c r="B15" i="1"/>
  <c r="B14" i="1"/>
  <c r="B79" i="1" l="1"/>
  <c r="B83" i="1"/>
  <c r="B16" i="1"/>
  <c r="B46" i="1"/>
  <c r="B40" i="1"/>
  <c r="B89" i="1" l="1"/>
  <c r="B78" i="1" s="1"/>
  <c r="B72" i="1"/>
  <c r="B70" i="1" s="1"/>
  <c r="B29" i="1"/>
  <c r="B27" i="1" s="1"/>
  <c r="B36" i="1"/>
  <c r="B59" i="1"/>
  <c r="B56" i="1"/>
  <c r="C16" i="1"/>
  <c r="D13" i="1"/>
  <c r="E13" i="1"/>
  <c r="C13" i="1"/>
  <c r="B13" i="1"/>
  <c r="B35" i="1" l="1"/>
  <c r="B39" i="1" s="1"/>
  <c r="G27" i="1"/>
  <c r="G46" i="1"/>
  <c r="F46" i="1"/>
  <c r="F35" i="1" s="1"/>
  <c r="E46" i="1"/>
  <c r="D46" i="1"/>
  <c r="C46" i="1"/>
  <c r="G40" i="1"/>
  <c r="F40" i="1"/>
  <c r="E40" i="1"/>
  <c r="D40" i="1"/>
  <c r="C40" i="1"/>
  <c r="F29" i="1"/>
  <c r="F27" i="1" s="1"/>
  <c r="E29" i="1"/>
  <c r="E27" i="1" s="1"/>
  <c r="D29" i="1"/>
  <c r="D27" i="1" s="1"/>
  <c r="C29" i="1"/>
  <c r="C27" i="1" s="1"/>
  <c r="G16" i="1"/>
  <c r="F16" i="1"/>
  <c r="E16" i="1"/>
  <c r="E12" i="1" s="1"/>
  <c r="D16" i="1"/>
  <c r="G13" i="1"/>
  <c r="F13" i="1"/>
  <c r="F12" i="1"/>
  <c r="D12" i="1"/>
  <c r="C12" i="1"/>
  <c r="D35" i="1" l="1"/>
  <c r="E35" i="1"/>
  <c r="C35" i="1"/>
  <c r="G35" i="1"/>
  <c r="E9" i="1"/>
  <c r="D9" i="1"/>
  <c r="G12" i="1"/>
  <c r="G9" i="1" s="1"/>
  <c r="F9" i="1"/>
  <c r="B12" i="1"/>
  <c r="B9" i="1" s="1"/>
  <c r="B11" i="1" s="1"/>
  <c r="C9" i="1"/>
  <c r="F89" i="1" l="1"/>
  <c r="D89" i="1"/>
  <c r="E89" i="1"/>
  <c r="F83" i="1"/>
  <c r="E72" i="1"/>
  <c r="E70" i="1" s="1"/>
  <c r="F72" i="1"/>
  <c r="F70" i="1" s="1"/>
  <c r="D59" i="1"/>
  <c r="F56" i="1"/>
  <c r="F78" i="1" l="1"/>
  <c r="E56" i="1"/>
  <c r="C72" i="1" l="1"/>
  <c r="C70" i="1" s="1"/>
  <c r="C89" i="1" l="1"/>
  <c r="C83" i="1" l="1"/>
  <c r="C78" i="1" s="1"/>
  <c r="D72" i="1" l="1"/>
  <c r="D70" i="1" s="1"/>
  <c r="F59" i="1"/>
  <c r="F55" i="1" l="1"/>
  <c r="F52" i="1" s="1"/>
  <c r="E59" i="1"/>
  <c r="C59" i="1"/>
  <c r="D56" i="1" l="1"/>
  <c r="C56" i="1"/>
  <c r="D83" i="1" l="1"/>
  <c r="D78" i="1" s="1"/>
  <c r="E83" i="1"/>
  <c r="E78" i="1" s="1"/>
  <c r="B55" i="1" l="1"/>
  <c r="B52" i="1" s="1"/>
  <c r="B54" i="1" s="1"/>
  <c r="C55" i="1" l="1"/>
  <c r="C52" i="1" s="1"/>
  <c r="E55" i="1" l="1"/>
  <c r="E52" i="1" s="1"/>
  <c r="D55" i="1"/>
  <c r="D52" i="1" s="1"/>
</calcChain>
</file>

<file path=xl/sharedStrings.xml><?xml version="1.0" encoding="utf-8"?>
<sst xmlns="http://schemas.openxmlformats.org/spreadsheetml/2006/main" count="201" uniqueCount="57">
  <si>
    <t>República de Panamá</t>
  </si>
  <si>
    <t>CONTRALORIA GENERAL DE LA REPÚBLICA</t>
  </si>
  <si>
    <t>Instituto Nacional de Estadística y Censo</t>
  </si>
  <si>
    <t>Año, ingresos y gastos</t>
  </si>
  <si>
    <t>Total</t>
  </si>
  <si>
    <t>No Financieras (1)</t>
  </si>
  <si>
    <t>Financieras</t>
  </si>
  <si>
    <t>Municipios</t>
  </si>
  <si>
    <t>…</t>
  </si>
  <si>
    <t>...   Información no disponible.</t>
  </si>
  <si>
    <t>-     Cantidad nula o cero.</t>
  </si>
  <si>
    <t>INGRESOS, TOTAL</t>
  </si>
  <si>
    <t>INGRESOS NETOS</t>
  </si>
  <si>
    <t>Corrientes</t>
  </si>
  <si>
    <t>Ingresos tributarios</t>
  </si>
  <si>
    <t>Impuestos directos</t>
  </si>
  <si>
    <t>Impuestos indirectos</t>
  </si>
  <si>
    <t>Ingresos no tributarios</t>
  </si>
  <si>
    <t>Renta de activos</t>
  </si>
  <si>
    <t>Participación en utilidades de empresas estatales</t>
  </si>
  <si>
    <t>Transferencias corrientes</t>
  </si>
  <si>
    <t>Tasas y derechos</t>
  </si>
  <si>
    <t>Contribución de mejoras</t>
  </si>
  <si>
    <t>Ingresos varios</t>
  </si>
  <si>
    <t>Aporte al fisco</t>
  </si>
  <si>
    <t>Otros ingresos corrientes</t>
  </si>
  <si>
    <t>Saldo en caja y banco</t>
  </si>
  <si>
    <t>Ingresos de gestión</t>
  </si>
  <si>
    <t>De capital</t>
  </si>
  <si>
    <t>Recursos del patrimonio</t>
  </si>
  <si>
    <t>Recursos del crédito</t>
  </si>
  <si>
    <t>Interno</t>
  </si>
  <si>
    <t>Externo</t>
  </si>
  <si>
    <t>Otros ingresos de capital</t>
  </si>
  <si>
    <t>GASTOS, TOTAL</t>
  </si>
  <si>
    <t>Menos: Transferencias interinstitucionales</t>
  </si>
  <si>
    <t>GASTOS  NETOS</t>
  </si>
  <si>
    <t>Operaciones</t>
  </si>
  <si>
    <t>Subsidios</t>
  </si>
  <si>
    <t>Intereses de la deuda</t>
  </si>
  <si>
    <t>Inversión directa</t>
  </si>
  <si>
    <t>Otros gastos de capital</t>
  </si>
  <si>
    <t>Transferencias de capital</t>
  </si>
  <si>
    <t>Amortización de la deuda</t>
  </si>
  <si>
    <t xml:space="preserve">           Menos: Transferencias interinstitucionales</t>
  </si>
  <si>
    <t xml:space="preserve">(1)  Según establece la Constitución, en el artículo 320, la Autoridad del Canal de Panamá tiene un sistema de planificación y administración financiera trienal, </t>
  </si>
  <si>
    <t>Fuente: Gaceta Oficial y Ministerio de Economía y Finanzas, Dirección de Presupuesto  de la Nación (Diprena).</t>
  </si>
  <si>
    <t>Reserva</t>
  </si>
  <si>
    <t>Presupuesto del sector público (en millones de balboas)</t>
  </si>
  <si>
    <t>Gobierno central</t>
  </si>
  <si>
    <t>Instituciones descentralizadas</t>
  </si>
  <si>
    <t>Empresas públicas</t>
  </si>
  <si>
    <t>NOTA: Debido al redondeo del computador, la suma o variación puede no coincidir.</t>
  </si>
  <si>
    <t>0.0 Cuando la cantidad es menor a la mitad de la unidad o fracción decimal adoptada, para la expresión del dato.</t>
  </si>
  <si>
    <t xml:space="preserve">      Estado. Por tal razón, no se  incluyen los datos de esta institución.</t>
  </si>
  <si>
    <t>Cuadro 1.  PRESUPUESTO DEL SECTOR PÚBLICO DE LA REPÚBLICA, POR ÁREA INSTITUCIONAL, SEGÚN INGRESOS Y GASTOS:                                                                AÑOS 2025-26</t>
  </si>
  <si>
    <t xml:space="preserve">      conforme  al  cual  aprobará,   mediante resolución  motivada, su  proyecto  de   presupuesto  anual, que no formará parte del presupuesto general del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</si>
</sst>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.0_);_(* \(#,##0.0\);_(* &quot;-&quot;_);_(@_)"/>
    <numFmt numFmtId="166" formatCode="_-* #,##0.0_-;\-* #,##0.0_-;_-* &quot;-&quot;??_-;_-@_-"/>
    <numFmt numFmtId="167" formatCode="_ * #,##0.0_ ;_ * \-#,##0.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75">
    <xf numFmtId="0" fontId="0" fillId="0" borderId="0" xfId="0"/>
    <xf numFmtId="3" fontId="2" fillId="0" borderId="0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>
      <alignment horizontal="centerContinuous" vertical="center" wrapText="1"/>
    </xf>
    <xf numFmtId="164" fontId="2" fillId="0" borderId="0" xfId="0" applyNumberFormat="1" applyFont="1" applyFill="1" applyBorder="1" applyAlignment="1">
      <alignment horizontal="centerContinuous" vertical="center" wrapText="1"/>
    </xf>
    <xf numFmtId="164" fontId="2" fillId="0" borderId="0" xfId="0" applyNumberFormat="1" applyFont="1" applyFill="1"/>
    <xf numFmtId="3" fontId="3" fillId="0" borderId="0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>
      <alignment vertical="center"/>
    </xf>
    <xf numFmtId="1" fontId="3" fillId="0" borderId="1" xfId="1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 wrapText="1"/>
    </xf>
    <xf numFmtId="164" fontId="3" fillId="0" borderId="0" xfId="0" applyNumberFormat="1" applyFont="1" applyFill="1"/>
    <xf numFmtId="164" fontId="2" fillId="0" borderId="1" xfId="0" applyNumberFormat="1" applyFont="1" applyFill="1" applyBorder="1" applyAlignment="1">
      <alignment horizontal="left" indent="1"/>
    </xf>
    <xf numFmtId="165" fontId="2" fillId="0" borderId="6" xfId="0" applyNumberFormat="1" applyFont="1" applyFill="1" applyBorder="1" applyAlignment="1">
      <alignment horizontal="right"/>
    </xf>
    <xf numFmtId="165" fontId="3" fillId="0" borderId="6" xfId="2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left" indent="2"/>
    </xf>
    <xf numFmtId="165" fontId="2" fillId="0" borderId="5" xfId="2" applyNumberFormat="1" applyFont="1" applyFill="1" applyBorder="1" applyAlignment="1">
      <alignment horizontal="right"/>
    </xf>
    <xf numFmtId="164" fontId="2" fillId="0" borderId="1" xfId="3" applyNumberFormat="1" applyFont="1" applyFill="1" applyBorder="1" applyAlignment="1" applyProtection="1">
      <alignment horizontal="left" indent="2"/>
    </xf>
    <xf numFmtId="164" fontId="2" fillId="0" borderId="1" xfId="1" applyNumberFormat="1" applyFont="1" applyFill="1" applyBorder="1" applyAlignment="1">
      <alignment horizontal="left" indent="1"/>
    </xf>
    <xf numFmtId="165" fontId="3" fillId="0" borderId="5" xfId="0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left" indent="6"/>
    </xf>
    <xf numFmtId="165" fontId="2" fillId="0" borderId="5" xfId="0" applyNumberFormat="1" applyFont="1" applyFill="1" applyBorder="1" applyAlignment="1">
      <alignment horizontal="right"/>
    </xf>
    <xf numFmtId="165" fontId="2" fillId="0" borderId="6" xfId="1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/>
    <xf numFmtId="165" fontId="3" fillId="0" borderId="5" xfId="2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 vertical="center" indent="1"/>
    </xf>
    <xf numFmtId="0" fontId="2" fillId="0" borderId="0" xfId="1" applyFont="1" applyFill="1"/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Fill="1" applyAlignment="1"/>
    <xf numFmtId="164" fontId="2" fillId="0" borderId="0" xfId="4" applyNumberFormat="1" applyFont="1" applyFill="1" applyBorder="1" applyAlignment="1" applyProtection="1"/>
    <xf numFmtId="164" fontId="2" fillId="0" borderId="0" xfId="1" applyNumberFormat="1" applyFont="1" applyFill="1"/>
    <xf numFmtId="0" fontId="2" fillId="0" borderId="0" xfId="0" applyFont="1" applyAlignment="1">
      <alignment horizontal="left" vertical="center" indent="7"/>
    </xf>
    <xf numFmtId="0" fontId="2" fillId="0" borderId="0" xfId="0" applyFont="1" applyAlignment="1">
      <alignment vertic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1" xfId="0" applyNumberFormat="1" applyFont="1" applyFill="1" applyBorder="1" applyAlignment="1">
      <alignment horizontal="left" indent="4"/>
    </xf>
    <xf numFmtId="164" fontId="2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/>
    <xf numFmtId="165" fontId="3" fillId="0" borderId="6" xfId="0" applyNumberFormat="1" applyFont="1" applyFill="1" applyBorder="1" applyAlignment="1"/>
    <xf numFmtId="165" fontId="3" fillId="0" borderId="5" xfId="2" applyNumberFormat="1" applyFont="1" applyFill="1" applyBorder="1" applyAlignment="1"/>
    <xf numFmtId="165" fontId="3" fillId="0" borderId="6" xfId="2" applyNumberFormat="1" applyFont="1" applyFill="1" applyBorder="1" applyAlignment="1"/>
    <xf numFmtId="165" fontId="2" fillId="0" borderId="5" xfId="0" applyNumberFormat="1" applyFont="1" applyFill="1" applyBorder="1" applyAlignment="1"/>
    <xf numFmtId="165" fontId="3" fillId="0" borderId="1" xfId="2" applyNumberFormat="1" applyFont="1" applyFill="1" applyBorder="1" applyAlignment="1"/>
    <xf numFmtId="165" fontId="2" fillId="0" borderId="1" xfId="0" applyNumberFormat="1" applyFont="1" applyFill="1" applyBorder="1" applyAlignment="1"/>
    <xf numFmtId="166" fontId="3" fillId="0" borderId="5" xfId="0" applyNumberFormat="1" applyFont="1" applyFill="1" applyBorder="1" applyAlignment="1"/>
    <xf numFmtId="165" fontId="3" fillId="0" borderId="1" xfId="0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 indent="1"/>
    </xf>
    <xf numFmtId="165" fontId="2" fillId="0" borderId="3" xfId="0" applyNumberFormat="1" applyFont="1" applyFill="1" applyBorder="1" applyAlignment="1">
      <alignment vertical="center"/>
    </xf>
    <xf numFmtId="165" fontId="2" fillId="0" borderId="6" xfId="2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 vertical="center"/>
    </xf>
    <xf numFmtId="165" fontId="3" fillId="0" borderId="0" xfId="2" applyNumberFormat="1" applyFont="1" applyFill="1" applyBorder="1" applyAlignment="1"/>
    <xf numFmtId="165" fontId="3" fillId="0" borderId="0" xfId="0" applyNumberFormat="1" applyFont="1" applyFill="1" applyBorder="1" applyAlignment="1"/>
    <xf numFmtId="165" fontId="2" fillId="0" borderId="5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/>
    <xf numFmtId="166" fontId="3" fillId="0" borderId="6" xfId="0" applyNumberFormat="1" applyFont="1" applyFill="1" applyBorder="1" applyAlignment="1"/>
    <xf numFmtId="165" fontId="2" fillId="0" borderId="0" xfId="0" applyNumberFormat="1" applyFont="1" applyFill="1" applyBorder="1" applyAlignment="1"/>
    <xf numFmtId="167" fontId="0" fillId="0" borderId="5" xfId="0" applyNumberFormat="1" applyFill="1" applyBorder="1" applyAlignment="1">
      <alignment horizontal="left" indent="1"/>
    </xf>
    <xf numFmtId="167" fontId="0" fillId="0" borderId="5" xfId="0" applyNumberFormat="1" applyFont="1" applyFill="1" applyBorder="1" applyAlignment="1">
      <alignment horizontal="left" indent="1"/>
    </xf>
    <xf numFmtId="164" fontId="3" fillId="0" borderId="0" xfId="0" applyNumberFormat="1" applyFont="1" applyFill="1" applyBorder="1" applyAlignment="1">
      <alignment horizontal="centerContinuous" vertical="center" wrapText="1"/>
    </xf>
    <xf numFmtId="164" fontId="5" fillId="2" borderId="8" xfId="0" applyNumberFormat="1" applyFont="1" applyFill="1" applyBorder="1" applyAlignment="1">
      <alignment horizontal="centerContinuous" vertical="center" wrapText="1"/>
    </xf>
    <xf numFmtId="164" fontId="5" fillId="2" borderId="9" xfId="0" applyNumberFormat="1" applyFont="1" applyFill="1" applyBorder="1" applyAlignment="1">
      <alignment horizontal="centerContinuous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/>
  </cellXfs>
  <cellStyles count="5">
    <cellStyle name="Normal" xfId="0" builtinId="0"/>
    <cellStyle name="Normal 11 2" xfId="2"/>
    <cellStyle name="Normal 2 3" xfId="4"/>
    <cellStyle name="Normal 8 2" xfId="1"/>
    <cellStyle name="Normal 9" xfId="3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showGridLines="0" tabSelected="1" zoomScale="150" zoomScaleNormal="150" workbookViewId="0">
      <selection activeCell="B78" sqref="B78"/>
    </sheetView>
  </sheetViews>
  <sheetFormatPr baseColWidth="10" defaultRowHeight="12.75" x14ac:dyDescent="0.2"/>
  <cols>
    <col min="1" max="1" width="46.42578125" style="4" customWidth="1"/>
    <col min="2" max="3" width="12.7109375" style="4" customWidth="1"/>
    <col min="4" max="4" width="16.28515625" style="4" customWidth="1"/>
    <col min="5" max="5" width="14.7109375" style="4" customWidth="1"/>
    <col min="6" max="6" width="12.7109375" style="4" customWidth="1"/>
    <col min="7" max="7" width="12.42578125" style="22" customWidth="1"/>
    <col min="8" max="8" width="14.140625" style="22" customWidth="1"/>
    <col min="9" max="9" width="16.28515625" style="4" customWidth="1"/>
    <col min="10" max="10" width="20.5703125" style="4" customWidth="1"/>
    <col min="11" max="11" width="14.5703125" style="4" customWidth="1"/>
    <col min="12" max="12" width="14.85546875" style="4" customWidth="1"/>
    <col min="13" max="256" width="11.42578125" style="4"/>
    <col min="257" max="257" width="46.42578125" style="4" customWidth="1"/>
    <col min="258" max="259" width="12.7109375" style="4" customWidth="1"/>
    <col min="260" max="260" width="16.5703125" style="4" customWidth="1"/>
    <col min="261" max="261" width="14.7109375" style="4" customWidth="1"/>
    <col min="262" max="262" width="12.7109375" style="4" customWidth="1"/>
    <col min="263" max="264" width="10.7109375" style="4" customWidth="1"/>
    <col min="265" max="512" width="11.42578125" style="4"/>
    <col min="513" max="513" width="46.42578125" style="4" customWidth="1"/>
    <col min="514" max="515" width="12.7109375" style="4" customWidth="1"/>
    <col min="516" max="516" width="16.5703125" style="4" customWidth="1"/>
    <col min="517" max="517" width="14.7109375" style="4" customWidth="1"/>
    <col min="518" max="518" width="12.7109375" style="4" customWidth="1"/>
    <col min="519" max="520" width="10.7109375" style="4" customWidth="1"/>
    <col min="521" max="768" width="11.42578125" style="4"/>
    <col min="769" max="769" width="46.42578125" style="4" customWidth="1"/>
    <col min="770" max="771" width="12.7109375" style="4" customWidth="1"/>
    <col min="772" max="772" width="16.5703125" style="4" customWidth="1"/>
    <col min="773" max="773" width="14.7109375" style="4" customWidth="1"/>
    <col min="774" max="774" width="12.7109375" style="4" customWidth="1"/>
    <col min="775" max="776" width="10.7109375" style="4" customWidth="1"/>
    <col min="777" max="1024" width="11.42578125" style="4"/>
    <col min="1025" max="1025" width="46.42578125" style="4" customWidth="1"/>
    <col min="1026" max="1027" width="12.7109375" style="4" customWidth="1"/>
    <col min="1028" max="1028" width="16.5703125" style="4" customWidth="1"/>
    <col min="1029" max="1029" width="14.7109375" style="4" customWidth="1"/>
    <col min="1030" max="1030" width="12.7109375" style="4" customWidth="1"/>
    <col min="1031" max="1032" width="10.7109375" style="4" customWidth="1"/>
    <col min="1033" max="1280" width="11.42578125" style="4"/>
    <col min="1281" max="1281" width="46.42578125" style="4" customWidth="1"/>
    <col min="1282" max="1283" width="12.7109375" style="4" customWidth="1"/>
    <col min="1284" max="1284" width="16.5703125" style="4" customWidth="1"/>
    <col min="1285" max="1285" width="14.7109375" style="4" customWidth="1"/>
    <col min="1286" max="1286" width="12.7109375" style="4" customWidth="1"/>
    <col min="1287" max="1288" width="10.7109375" style="4" customWidth="1"/>
    <col min="1289" max="1536" width="11.42578125" style="4"/>
    <col min="1537" max="1537" width="46.42578125" style="4" customWidth="1"/>
    <col min="1538" max="1539" width="12.7109375" style="4" customWidth="1"/>
    <col min="1540" max="1540" width="16.5703125" style="4" customWidth="1"/>
    <col min="1541" max="1541" width="14.7109375" style="4" customWidth="1"/>
    <col min="1542" max="1542" width="12.7109375" style="4" customWidth="1"/>
    <col min="1543" max="1544" width="10.7109375" style="4" customWidth="1"/>
    <col min="1545" max="1792" width="11.42578125" style="4"/>
    <col min="1793" max="1793" width="46.42578125" style="4" customWidth="1"/>
    <col min="1794" max="1795" width="12.7109375" style="4" customWidth="1"/>
    <col min="1796" max="1796" width="16.5703125" style="4" customWidth="1"/>
    <col min="1797" max="1797" width="14.7109375" style="4" customWidth="1"/>
    <col min="1798" max="1798" width="12.7109375" style="4" customWidth="1"/>
    <col min="1799" max="1800" width="10.7109375" style="4" customWidth="1"/>
    <col min="1801" max="2048" width="11.42578125" style="4"/>
    <col min="2049" max="2049" width="46.42578125" style="4" customWidth="1"/>
    <col min="2050" max="2051" width="12.7109375" style="4" customWidth="1"/>
    <col min="2052" max="2052" width="16.5703125" style="4" customWidth="1"/>
    <col min="2053" max="2053" width="14.7109375" style="4" customWidth="1"/>
    <col min="2054" max="2054" width="12.7109375" style="4" customWidth="1"/>
    <col min="2055" max="2056" width="10.7109375" style="4" customWidth="1"/>
    <col min="2057" max="2304" width="11.42578125" style="4"/>
    <col min="2305" max="2305" width="46.42578125" style="4" customWidth="1"/>
    <col min="2306" max="2307" width="12.7109375" style="4" customWidth="1"/>
    <col min="2308" max="2308" width="16.5703125" style="4" customWidth="1"/>
    <col min="2309" max="2309" width="14.7109375" style="4" customWidth="1"/>
    <col min="2310" max="2310" width="12.7109375" style="4" customWidth="1"/>
    <col min="2311" max="2312" width="10.7109375" style="4" customWidth="1"/>
    <col min="2313" max="2560" width="11.42578125" style="4"/>
    <col min="2561" max="2561" width="46.42578125" style="4" customWidth="1"/>
    <col min="2562" max="2563" width="12.7109375" style="4" customWidth="1"/>
    <col min="2564" max="2564" width="16.5703125" style="4" customWidth="1"/>
    <col min="2565" max="2565" width="14.7109375" style="4" customWidth="1"/>
    <col min="2566" max="2566" width="12.7109375" style="4" customWidth="1"/>
    <col min="2567" max="2568" width="10.7109375" style="4" customWidth="1"/>
    <col min="2569" max="2816" width="11.42578125" style="4"/>
    <col min="2817" max="2817" width="46.42578125" style="4" customWidth="1"/>
    <col min="2818" max="2819" width="12.7109375" style="4" customWidth="1"/>
    <col min="2820" max="2820" width="16.5703125" style="4" customWidth="1"/>
    <col min="2821" max="2821" width="14.7109375" style="4" customWidth="1"/>
    <col min="2822" max="2822" width="12.7109375" style="4" customWidth="1"/>
    <col min="2823" max="2824" width="10.7109375" style="4" customWidth="1"/>
    <col min="2825" max="3072" width="11.42578125" style="4"/>
    <col min="3073" max="3073" width="46.42578125" style="4" customWidth="1"/>
    <col min="3074" max="3075" width="12.7109375" style="4" customWidth="1"/>
    <col min="3076" max="3076" width="16.5703125" style="4" customWidth="1"/>
    <col min="3077" max="3077" width="14.7109375" style="4" customWidth="1"/>
    <col min="3078" max="3078" width="12.7109375" style="4" customWidth="1"/>
    <col min="3079" max="3080" width="10.7109375" style="4" customWidth="1"/>
    <col min="3081" max="3328" width="11.42578125" style="4"/>
    <col min="3329" max="3329" width="46.42578125" style="4" customWidth="1"/>
    <col min="3330" max="3331" width="12.7109375" style="4" customWidth="1"/>
    <col min="3332" max="3332" width="16.5703125" style="4" customWidth="1"/>
    <col min="3333" max="3333" width="14.7109375" style="4" customWidth="1"/>
    <col min="3334" max="3334" width="12.7109375" style="4" customWidth="1"/>
    <col min="3335" max="3336" width="10.7109375" style="4" customWidth="1"/>
    <col min="3337" max="3584" width="11.42578125" style="4"/>
    <col min="3585" max="3585" width="46.42578125" style="4" customWidth="1"/>
    <col min="3586" max="3587" width="12.7109375" style="4" customWidth="1"/>
    <col min="3588" max="3588" width="16.5703125" style="4" customWidth="1"/>
    <col min="3589" max="3589" width="14.7109375" style="4" customWidth="1"/>
    <col min="3590" max="3590" width="12.7109375" style="4" customWidth="1"/>
    <col min="3591" max="3592" width="10.7109375" style="4" customWidth="1"/>
    <col min="3593" max="3840" width="11.42578125" style="4"/>
    <col min="3841" max="3841" width="46.42578125" style="4" customWidth="1"/>
    <col min="3842" max="3843" width="12.7109375" style="4" customWidth="1"/>
    <col min="3844" max="3844" width="16.5703125" style="4" customWidth="1"/>
    <col min="3845" max="3845" width="14.7109375" style="4" customWidth="1"/>
    <col min="3846" max="3846" width="12.7109375" style="4" customWidth="1"/>
    <col min="3847" max="3848" width="10.7109375" style="4" customWidth="1"/>
    <col min="3849" max="4096" width="11.42578125" style="4"/>
    <col min="4097" max="4097" width="46.42578125" style="4" customWidth="1"/>
    <col min="4098" max="4099" width="12.7109375" style="4" customWidth="1"/>
    <col min="4100" max="4100" width="16.5703125" style="4" customWidth="1"/>
    <col min="4101" max="4101" width="14.7109375" style="4" customWidth="1"/>
    <col min="4102" max="4102" width="12.7109375" style="4" customWidth="1"/>
    <col min="4103" max="4104" width="10.7109375" style="4" customWidth="1"/>
    <col min="4105" max="4352" width="11.42578125" style="4"/>
    <col min="4353" max="4353" width="46.42578125" style="4" customWidth="1"/>
    <col min="4354" max="4355" width="12.7109375" style="4" customWidth="1"/>
    <col min="4356" max="4356" width="16.5703125" style="4" customWidth="1"/>
    <col min="4357" max="4357" width="14.7109375" style="4" customWidth="1"/>
    <col min="4358" max="4358" width="12.7109375" style="4" customWidth="1"/>
    <col min="4359" max="4360" width="10.7109375" style="4" customWidth="1"/>
    <col min="4361" max="4608" width="11.42578125" style="4"/>
    <col min="4609" max="4609" width="46.42578125" style="4" customWidth="1"/>
    <col min="4610" max="4611" width="12.7109375" style="4" customWidth="1"/>
    <col min="4612" max="4612" width="16.5703125" style="4" customWidth="1"/>
    <col min="4613" max="4613" width="14.7109375" style="4" customWidth="1"/>
    <col min="4614" max="4614" width="12.7109375" style="4" customWidth="1"/>
    <col min="4615" max="4616" width="10.7109375" style="4" customWidth="1"/>
    <col min="4617" max="4864" width="11.42578125" style="4"/>
    <col min="4865" max="4865" width="46.42578125" style="4" customWidth="1"/>
    <col min="4866" max="4867" width="12.7109375" style="4" customWidth="1"/>
    <col min="4868" max="4868" width="16.5703125" style="4" customWidth="1"/>
    <col min="4869" max="4869" width="14.7109375" style="4" customWidth="1"/>
    <col min="4870" max="4870" width="12.7109375" style="4" customWidth="1"/>
    <col min="4871" max="4872" width="10.7109375" style="4" customWidth="1"/>
    <col min="4873" max="5120" width="11.42578125" style="4"/>
    <col min="5121" max="5121" width="46.42578125" style="4" customWidth="1"/>
    <col min="5122" max="5123" width="12.7109375" style="4" customWidth="1"/>
    <col min="5124" max="5124" width="16.5703125" style="4" customWidth="1"/>
    <col min="5125" max="5125" width="14.7109375" style="4" customWidth="1"/>
    <col min="5126" max="5126" width="12.7109375" style="4" customWidth="1"/>
    <col min="5127" max="5128" width="10.7109375" style="4" customWidth="1"/>
    <col min="5129" max="5376" width="11.42578125" style="4"/>
    <col min="5377" max="5377" width="46.42578125" style="4" customWidth="1"/>
    <col min="5378" max="5379" width="12.7109375" style="4" customWidth="1"/>
    <col min="5380" max="5380" width="16.5703125" style="4" customWidth="1"/>
    <col min="5381" max="5381" width="14.7109375" style="4" customWidth="1"/>
    <col min="5382" max="5382" width="12.7109375" style="4" customWidth="1"/>
    <col min="5383" max="5384" width="10.7109375" style="4" customWidth="1"/>
    <col min="5385" max="5632" width="11.42578125" style="4"/>
    <col min="5633" max="5633" width="46.42578125" style="4" customWidth="1"/>
    <col min="5634" max="5635" width="12.7109375" style="4" customWidth="1"/>
    <col min="5636" max="5636" width="16.5703125" style="4" customWidth="1"/>
    <col min="5637" max="5637" width="14.7109375" style="4" customWidth="1"/>
    <col min="5638" max="5638" width="12.7109375" style="4" customWidth="1"/>
    <col min="5639" max="5640" width="10.7109375" style="4" customWidth="1"/>
    <col min="5641" max="5888" width="11.42578125" style="4"/>
    <col min="5889" max="5889" width="46.42578125" style="4" customWidth="1"/>
    <col min="5890" max="5891" width="12.7109375" style="4" customWidth="1"/>
    <col min="5892" max="5892" width="16.5703125" style="4" customWidth="1"/>
    <col min="5893" max="5893" width="14.7109375" style="4" customWidth="1"/>
    <col min="5894" max="5894" width="12.7109375" style="4" customWidth="1"/>
    <col min="5895" max="5896" width="10.7109375" style="4" customWidth="1"/>
    <col min="5897" max="6144" width="11.42578125" style="4"/>
    <col min="6145" max="6145" width="46.42578125" style="4" customWidth="1"/>
    <col min="6146" max="6147" width="12.7109375" style="4" customWidth="1"/>
    <col min="6148" max="6148" width="16.5703125" style="4" customWidth="1"/>
    <col min="6149" max="6149" width="14.7109375" style="4" customWidth="1"/>
    <col min="6150" max="6150" width="12.7109375" style="4" customWidth="1"/>
    <col min="6151" max="6152" width="10.7109375" style="4" customWidth="1"/>
    <col min="6153" max="6400" width="11.42578125" style="4"/>
    <col min="6401" max="6401" width="46.42578125" style="4" customWidth="1"/>
    <col min="6402" max="6403" width="12.7109375" style="4" customWidth="1"/>
    <col min="6404" max="6404" width="16.5703125" style="4" customWidth="1"/>
    <col min="6405" max="6405" width="14.7109375" style="4" customWidth="1"/>
    <col min="6406" max="6406" width="12.7109375" style="4" customWidth="1"/>
    <col min="6407" max="6408" width="10.7109375" style="4" customWidth="1"/>
    <col min="6409" max="6656" width="11.42578125" style="4"/>
    <col min="6657" max="6657" width="46.42578125" style="4" customWidth="1"/>
    <col min="6658" max="6659" width="12.7109375" style="4" customWidth="1"/>
    <col min="6660" max="6660" width="16.5703125" style="4" customWidth="1"/>
    <col min="6661" max="6661" width="14.7109375" style="4" customWidth="1"/>
    <col min="6662" max="6662" width="12.7109375" style="4" customWidth="1"/>
    <col min="6663" max="6664" width="10.7109375" style="4" customWidth="1"/>
    <col min="6665" max="6912" width="11.42578125" style="4"/>
    <col min="6913" max="6913" width="46.42578125" style="4" customWidth="1"/>
    <col min="6914" max="6915" width="12.7109375" style="4" customWidth="1"/>
    <col min="6916" max="6916" width="16.5703125" style="4" customWidth="1"/>
    <col min="6917" max="6917" width="14.7109375" style="4" customWidth="1"/>
    <col min="6918" max="6918" width="12.7109375" style="4" customWidth="1"/>
    <col min="6919" max="6920" width="10.7109375" style="4" customWidth="1"/>
    <col min="6921" max="7168" width="11.42578125" style="4"/>
    <col min="7169" max="7169" width="46.42578125" style="4" customWidth="1"/>
    <col min="7170" max="7171" width="12.7109375" style="4" customWidth="1"/>
    <col min="7172" max="7172" width="16.5703125" style="4" customWidth="1"/>
    <col min="7173" max="7173" width="14.7109375" style="4" customWidth="1"/>
    <col min="7174" max="7174" width="12.7109375" style="4" customWidth="1"/>
    <col min="7175" max="7176" width="10.7109375" style="4" customWidth="1"/>
    <col min="7177" max="7424" width="11.42578125" style="4"/>
    <col min="7425" max="7425" width="46.42578125" style="4" customWidth="1"/>
    <col min="7426" max="7427" width="12.7109375" style="4" customWidth="1"/>
    <col min="7428" max="7428" width="16.5703125" style="4" customWidth="1"/>
    <col min="7429" max="7429" width="14.7109375" style="4" customWidth="1"/>
    <col min="7430" max="7430" width="12.7109375" style="4" customWidth="1"/>
    <col min="7431" max="7432" width="10.7109375" style="4" customWidth="1"/>
    <col min="7433" max="7680" width="11.42578125" style="4"/>
    <col min="7681" max="7681" width="46.42578125" style="4" customWidth="1"/>
    <col min="7682" max="7683" width="12.7109375" style="4" customWidth="1"/>
    <col min="7684" max="7684" width="16.5703125" style="4" customWidth="1"/>
    <col min="7685" max="7685" width="14.7109375" style="4" customWidth="1"/>
    <col min="7686" max="7686" width="12.7109375" style="4" customWidth="1"/>
    <col min="7687" max="7688" width="10.7109375" style="4" customWidth="1"/>
    <col min="7689" max="7936" width="11.42578125" style="4"/>
    <col min="7937" max="7937" width="46.42578125" style="4" customWidth="1"/>
    <col min="7938" max="7939" width="12.7109375" style="4" customWidth="1"/>
    <col min="7940" max="7940" width="16.5703125" style="4" customWidth="1"/>
    <col min="7941" max="7941" width="14.7109375" style="4" customWidth="1"/>
    <col min="7942" max="7942" width="12.7109375" style="4" customWidth="1"/>
    <col min="7943" max="7944" width="10.7109375" style="4" customWidth="1"/>
    <col min="7945" max="8192" width="11.42578125" style="4"/>
    <col min="8193" max="8193" width="46.42578125" style="4" customWidth="1"/>
    <col min="8194" max="8195" width="12.7109375" style="4" customWidth="1"/>
    <col min="8196" max="8196" width="16.5703125" style="4" customWidth="1"/>
    <col min="8197" max="8197" width="14.7109375" style="4" customWidth="1"/>
    <col min="8198" max="8198" width="12.7109375" style="4" customWidth="1"/>
    <col min="8199" max="8200" width="10.7109375" style="4" customWidth="1"/>
    <col min="8201" max="8448" width="11.42578125" style="4"/>
    <col min="8449" max="8449" width="46.42578125" style="4" customWidth="1"/>
    <col min="8450" max="8451" width="12.7109375" style="4" customWidth="1"/>
    <col min="8452" max="8452" width="16.5703125" style="4" customWidth="1"/>
    <col min="8453" max="8453" width="14.7109375" style="4" customWidth="1"/>
    <col min="8454" max="8454" width="12.7109375" style="4" customWidth="1"/>
    <col min="8455" max="8456" width="10.7109375" style="4" customWidth="1"/>
    <col min="8457" max="8704" width="11.42578125" style="4"/>
    <col min="8705" max="8705" width="46.42578125" style="4" customWidth="1"/>
    <col min="8706" max="8707" width="12.7109375" style="4" customWidth="1"/>
    <col min="8708" max="8708" width="16.5703125" style="4" customWidth="1"/>
    <col min="8709" max="8709" width="14.7109375" style="4" customWidth="1"/>
    <col min="8710" max="8710" width="12.7109375" style="4" customWidth="1"/>
    <col min="8711" max="8712" width="10.7109375" style="4" customWidth="1"/>
    <col min="8713" max="8960" width="11.42578125" style="4"/>
    <col min="8961" max="8961" width="46.42578125" style="4" customWidth="1"/>
    <col min="8962" max="8963" width="12.7109375" style="4" customWidth="1"/>
    <col min="8964" max="8964" width="16.5703125" style="4" customWidth="1"/>
    <col min="8965" max="8965" width="14.7109375" style="4" customWidth="1"/>
    <col min="8966" max="8966" width="12.7109375" style="4" customWidth="1"/>
    <col min="8967" max="8968" width="10.7109375" style="4" customWidth="1"/>
    <col min="8969" max="9216" width="11.42578125" style="4"/>
    <col min="9217" max="9217" width="46.42578125" style="4" customWidth="1"/>
    <col min="9218" max="9219" width="12.7109375" style="4" customWidth="1"/>
    <col min="9220" max="9220" width="16.5703125" style="4" customWidth="1"/>
    <col min="9221" max="9221" width="14.7109375" style="4" customWidth="1"/>
    <col min="9222" max="9222" width="12.7109375" style="4" customWidth="1"/>
    <col min="9223" max="9224" width="10.7109375" style="4" customWidth="1"/>
    <col min="9225" max="9472" width="11.42578125" style="4"/>
    <col min="9473" max="9473" width="46.42578125" style="4" customWidth="1"/>
    <col min="9474" max="9475" width="12.7109375" style="4" customWidth="1"/>
    <col min="9476" max="9476" width="16.5703125" style="4" customWidth="1"/>
    <col min="9477" max="9477" width="14.7109375" style="4" customWidth="1"/>
    <col min="9478" max="9478" width="12.7109375" style="4" customWidth="1"/>
    <col min="9479" max="9480" width="10.7109375" style="4" customWidth="1"/>
    <col min="9481" max="9728" width="11.42578125" style="4"/>
    <col min="9729" max="9729" width="46.42578125" style="4" customWidth="1"/>
    <col min="9730" max="9731" width="12.7109375" style="4" customWidth="1"/>
    <col min="9732" max="9732" width="16.5703125" style="4" customWidth="1"/>
    <col min="9733" max="9733" width="14.7109375" style="4" customWidth="1"/>
    <col min="9734" max="9734" width="12.7109375" style="4" customWidth="1"/>
    <col min="9735" max="9736" width="10.7109375" style="4" customWidth="1"/>
    <col min="9737" max="9984" width="11.42578125" style="4"/>
    <col min="9985" max="9985" width="46.42578125" style="4" customWidth="1"/>
    <col min="9986" max="9987" width="12.7109375" style="4" customWidth="1"/>
    <col min="9988" max="9988" width="16.5703125" style="4" customWidth="1"/>
    <col min="9989" max="9989" width="14.7109375" style="4" customWidth="1"/>
    <col min="9990" max="9990" width="12.7109375" style="4" customWidth="1"/>
    <col min="9991" max="9992" width="10.7109375" style="4" customWidth="1"/>
    <col min="9993" max="10240" width="11.42578125" style="4"/>
    <col min="10241" max="10241" width="46.42578125" style="4" customWidth="1"/>
    <col min="10242" max="10243" width="12.7109375" style="4" customWidth="1"/>
    <col min="10244" max="10244" width="16.5703125" style="4" customWidth="1"/>
    <col min="10245" max="10245" width="14.7109375" style="4" customWidth="1"/>
    <col min="10246" max="10246" width="12.7109375" style="4" customWidth="1"/>
    <col min="10247" max="10248" width="10.7109375" style="4" customWidth="1"/>
    <col min="10249" max="10496" width="11.42578125" style="4"/>
    <col min="10497" max="10497" width="46.42578125" style="4" customWidth="1"/>
    <col min="10498" max="10499" width="12.7109375" style="4" customWidth="1"/>
    <col min="10500" max="10500" width="16.5703125" style="4" customWidth="1"/>
    <col min="10501" max="10501" width="14.7109375" style="4" customWidth="1"/>
    <col min="10502" max="10502" width="12.7109375" style="4" customWidth="1"/>
    <col min="10503" max="10504" width="10.7109375" style="4" customWidth="1"/>
    <col min="10505" max="10752" width="11.42578125" style="4"/>
    <col min="10753" max="10753" width="46.42578125" style="4" customWidth="1"/>
    <col min="10754" max="10755" width="12.7109375" style="4" customWidth="1"/>
    <col min="10756" max="10756" width="16.5703125" style="4" customWidth="1"/>
    <col min="10757" max="10757" width="14.7109375" style="4" customWidth="1"/>
    <col min="10758" max="10758" width="12.7109375" style="4" customWidth="1"/>
    <col min="10759" max="10760" width="10.7109375" style="4" customWidth="1"/>
    <col min="10761" max="11008" width="11.42578125" style="4"/>
    <col min="11009" max="11009" width="46.42578125" style="4" customWidth="1"/>
    <col min="11010" max="11011" width="12.7109375" style="4" customWidth="1"/>
    <col min="11012" max="11012" width="16.5703125" style="4" customWidth="1"/>
    <col min="11013" max="11013" width="14.7109375" style="4" customWidth="1"/>
    <col min="11014" max="11014" width="12.7109375" style="4" customWidth="1"/>
    <col min="11015" max="11016" width="10.7109375" style="4" customWidth="1"/>
    <col min="11017" max="11264" width="11.42578125" style="4"/>
    <col min="11265" max="11265" width="46.42578125" style="4" customWidth="1"/>
    <col min="11266" max="11267" width="12.7109375" style="4" customWidth="1"/>
    <col min="11268" max="11268" width="16.5703125" style="4" customWidth="1"/>
    <col min="11269" max="11269" width="14.7109375" style="4" customWidth="1"/>
    <col min="11270" max="11270" width="12.7109375" style="4" customWidth="1"/>
    <col min="11271" max="11272" width="10.7109375" style="4" customWidth="1"/>
    <col min="11273" max="11520" width="11.42578125" style="4"/>
    <col min="11521" max="11521" width="46.42578125" style="4" customWidth="1"/>
    <col min="11522" max="11523" width="12.7109375" style="4" customWidth="1"/>
    <col min="11524" max="11524" width="16.5703125" style="4" customWidth="1"/>
    <col min="11525" max="11525" width="14.7109375" style="4" customWidth="1"/>
    <col min="11526" max="11526" width="12.7109375" style="4" customWidth="1"/>
    <col min="11527" max="11528" width="10.7109375" style="4" customWidth="1"/>
    <col min="11529" max="11776" width="11.42578125" style="4"/>
    <col min="11777" max="11777" width="46.42578125" style="4" customWidth="1"/>
    <col min="11778" max="11779" width="12.7109375" style="4" customWidth="1"/>
    <col min="11780" max="11780" width="16.5703125" style="4" customWidth="1"/>
    <col min="11781" max="11781" width="14.7109375" style="4" customWidth="1"/>
    <col min="11782" max="11782" width="12.7109375" style="4" customWidth="1"/>
    <col min="11783" max="11784" width="10.7109375" style="4" customWidth="1"/>
    <col min="11785" max="12032" width="11.42578125" style="4"/>
    <col min="12033" max="12033" width="46.42578125" style="4" customWidth="1"/>
    <col min="12034" max="12035" width="12.7109375" style="4" customWidth="1"/>
    <col min="12036" max="12036" width="16.5703125" style="4" customWidth="1"/>
    <col min="12037" max="12037" width="14.7109375" style="4" customWidth="1"/>
    <col min="12038" max="12038" width="12.7109375" style="4" customWidth="1"/>
    <col min="12039" max="12040" width="10.7109375" style="4" customWidth="1"/>
    <col min="12041" max="12288" width="11.42578125" style="4"/>
    <col min="12289" max="12289" width="46.42578125" style="4" customWidth="1"/>
    <col min="12290" max="12291" width="12.7109375" style="4" customWidth="1"/>
    <col min="12292" max="12292" width="16.5703125" style="4" customWidth="1"/>
    <col min="12293" max="12293" width="14.7109375" style="4" customWidth="1"/>
    <col min="12294" max="12294" width="12.7109375" style="4" customWidth="1"/>
    <col min="12295" max="12296" width="10.7109375" style="4" customWidth="1"/>
    <col min="12297" max="12544" width="11.42578125" style="4"/>
    <col min="12545" max="12545" width="46.42578125" style="4" customWidth="1"/>
    <col min="12546" max="12547" width="12.7109375" style="4" customWidth="1"/>
    <col min="12548" max="12548" width="16.5703125" style="4" customWidth="1"/>
    <col min="12549" max="12549" width="14.7109375" style="4" customWidth="1"/>
    <col min="12550" max="12550" width="12.7109375" style="4" customWidth="1"/>
    <col min="12551" max="12552" width="10.7109375" style="4" customWidth="1"/>
    <col min="12553" max="12800" width="11.42578125" style="4"/>
    <col min="12801" max="12801" width="46.42578125" style="4" customWidth="1"/>
    <col min="12802" max="12803" width="12.7109375" style="4" customWidth="1"/>
    <col min="12804" max="12804" width="16.5703125" style="4" customWidth="1"/>
    <col min="12805" max="12805" width="14.7109375" style="4" customWidth="1"/>
    <col min="12806" max="12806" width="12.7109375" style="4" customWidth="1"/>
    <col min="12807" max="12808" width="10.7109375" style="4" customWidth="1"/>
    <col min="12809" max="13056" width="11.42578125" style="4"/>
    <col min="13057" max="13057" width="46.42578125" style="4" customWidth="1"/>
    <col min="13058" max="13059" width="12.7109375" style="4" customWidth="1"/>
    <col min="13060" max="13060" width="16.5703125" style="4" customWidth="1"/>
    <col min="13061" max="13061" width="14.7109375" style="4" customWidth="1"/>
    <col min="13062" max="13062" width="12.7109375" style="4" customWidth="1"/>
    <col min="13063" max="13064" width="10.7109375" style="4" customWidth="1"/>
    <col min="13065" max="13312" width="11.42578125" style="4"/>
    <col min="13313" max="13313" width="46.42578125" style="4" customWidth="1"/>
    <col min="13314" max="13315" width="12.7109375" style="4" customWidth="1"/>
    <col min="13316" max="13316" width="16.5703125" style="4" customWidth="1"/>
    <col min="13317" max="13317" width="14.7109375" style="4" customWidth="1"/>
    <col min="13318" max="13318" width="12.7109375" style="4" customWidth="1"/>
    <col min="13319" max="13320" width="10.7109375" style="4" customWidth="1"/>
    <col min="13321" max="13568" width="11.42578125" style="4"/>
    <col min="13569" max="13569" width="46.42578125" style="4" customWidth="1"/>
    <col min="13570" max="13571" width="12.7109375" style="4" customWidth="1"/>
    <col min="13572" max="13572" width="16.5703125" style="4" customWidth="1"/>
    <col min="13573" max="13573" width="14.7109375" style="4" customWidth="1"/>
    <col min="13574" max="13574" width="12.7109375" style="4" customWidth="1"/>
    <col min="13575" max="13576" width="10.7109375" style="4" customWidth="1"/>
    <col min="13577" max="13824" width="11.42578125" style="4"/>
    <col min="13825" max="13825" width="46.42578125" style="4" customWidth="1"/>
    <col min="13826" max="13827" width="12.7109375" style="4" customWidth="1"/>
    <col min="13828" max="13828" width="16.5703125" style="4" customWidth="1"/>
    <col min="13829" max="13829" width="14.7109375" style="4" customWidth="1"/>
    <col min="13830" max="13830" width="12.7109375" style="4" customWidth="1"/>
    <col min="13831" max="13832" width="10.7109375" style="4" customWidth="1"/>
    <col min="13833" max="14080" width="11.42578125" style="4"/>
    <col min="14081" max="14081" width="46.42578125" style="4" customWidth="1"/>
    <col min="14082" max="14083" width="12.7109375" style="4" customWidth="1"/>
    <col min="14084" max="14084" width="16.5703125" style="4" customWidth="1"/>
    <col min="14085" max="14085" width="14.7109375" style="4" customWidth="1"/>
    <col min="14086" max="14086" width="12.7109375" style="4" customWidth="1"/>
    <col min="14087" max="14088" width="10.7109375" style="4" customWidth="1"/>
    <col min="14089" max="14336" width="11.42578125" style="4"/>
    <col min="14337" max="14337" width="46.42578125" style="4" customWidth="1"/>
    <col min="14338" max="14339" width="12.7109375" style="4" customWidth="1"/>
    <col min="14340" max="14340" width="16.5703125" style="4" customWidth="1"/>
    <col min="14341" max="14341" width="14.7109375" style="4" customWidth="1"/>
    <col min="14342" max="14342" width="12.7109375" style="4" customWidth="1"/>
    <col min="14343" max="14344" width="10.7109375" style="4" customWidth="1"/>
    <col min="14345" max="14592" width="11.42578125" style="4"/>
    <col min="14593" max="14593" width="46.42578125" style="4" customWidth="1"/>
    <col min="14594" max="14595" width="12.7109375" style="4" customWidth="1"/>
    <col min="14596" max="14596" width="16.5703125" style="4" customWidth="1"/>
    <col min="14597" max="14597" width="14.7109375" style="4" customWidth="1"/>
    <col min="14598" max="14598" width="12.7109375" style="4" customWidth="1"/>
    <col min="14599" max="14600" width="10.7109375" style="4" customWidth="1"/>
    <col min="14601" max="14848" width="11.42578125" style="4"/>
    <col min="14849" max="14849" width="46.42578125" style="4" customWidth="1"/>
    <col min="14850" max="14851" width="12.7109375" style="4" customWidth="1"/>
    <col min="14852" max="14852" width="16.5703125" style="4" customWidth="1"/>
    <col min="14853" max="14853" width="14.7109375" style="4" customWidth="1"/>
    <col min="14854" max="14854" width="12.7109375" style="4" customWidth="1"/>
    <col min="14855" max="14856" width="10.7109375" style="4" customWidth="1"/>
    <col min="14857" max="15104" width="11.42578125" style="4"/>
    <col min="15105" max="15105" width="46.42578125" style="4" customWidth="1"/>
    <col min="15106" max="15107" width="12.7109375" style="4" customWidth="1"/>
    <col min="15108" max="15108" width="16.5703125" style="4" customWidth="1"/>
    <col min="15109" max="15109" width="14.7109375" style="4" customWidth="1"/>
    <col min="15110" max="15110" width="12.7109375" style="4" customWidth="1"/>
    <col min="15111" max="15112" width="10.7109375" style="4" customWidth="1"/>
    <col min="15113" max="15360" width="11.42578125" style="4"/>
    <col min="15361" max="15361" width="46.42578125" style="4" customWidth="1"/>
    <col min="15362" max="15363" width="12.7109375" style="4" customWidth="1"/>
    <col min="15364" max="15364" width="16.5703125" style="4" customWidth="1"/>
    <col min="15365" max="15365" width="14.7109375" style="4" customWidth="1"/>
    <col min="15366" max="15366" width="12.7109375" style="4" customWidth="1"/>
    <col min="15367" max="15368" width="10.7109375" style="4" customWidth="1"/>
    <col min="15369" max="15616" width="11.42578125" style="4"/>
    <col min="15617" max="15617" width="46.42578125" style="4" customWidth="1"/>
    <col min="15618" max="15619" width="12.7109375" style="4" customWidth="1"/>
    <col min="15620" max="15620" width="16.5703125" style="4" customWidth="1"/>
    <col min="15621" max="15621" width="14.7109375" style="4" customWidth="1"/>
    <col min="15622" max="15622" width="12.7109375" style="4" customWidth="1"/>
    <col min="15623" max="15624" width="10.7109375" style="4" customWidth="1"/>
    <col min="15625" max="15872" width="11.42578125" style="4"/>
    <col min="15873" max="15873" width="46.42578125" style="4" customWidth="1"/>
    <col min="15874" max="15875" width="12.7109375" style="4" customWidth="1"/>
    <col min="15876" max="15876" width="16.5703125" style="4" customWidth="1"/>
    <col min="15877" max="15877" width="14.7109375" style="4" customWidth="1"/>
    <col min="15878" max="15878" width="12.7109375" style="4" customWidth="1"/>
    <col min="15879" max="15880" width="10.7109375" style="4" customWidth="1"/>
    <col min="15881" max="16128" width="11.42578125" style="4"/>
    <col min="16129" max="16129" width="46.42578125" style="4" customWidth="1"/>
    <col min="16130" max="16131" width="12.7109375" style="4" customWidth="1"/>
    <col min="16132" max="16132" width="16.5703125" style="4" customWidth="1"/>
    <col min="16133" max="16133" width="14.7109375" style="4" customWidth="1"/>
    <col min="16134" max="16134" width="12.7109375" style="4" customWidth="1"/>
    <col min="16135" max="16136" width="10.7109375" style="4" customWidth="1"/>
    <col min="16137" max="16384" width="11.42578125" style="4"/>
  </cols>
  <sheetData>
    <row r="1" spans="1:10" ht="14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ht="14.25" customHeight="1" x14ac:dyDescent="0.2">
      <c r="A2" s="5" t="s">
        <v>1</v>
      </c>
      <c r="B2" s="2"/>
      <c r="C2" s="2"/>
      <c r="D2" s="2"/>
      <c r="E2" s="2"/>
      <c r="F2" s="2"/>
      <c r="G2" s="3"/>
    </row>
    <row r="3" spans="1:10" ht="14.25" customHeight="1" x14ac:dyDescent="0.2">
      <c r="A3" s="1" t="s">
        <v>2</v>
      </c>
      <c r="B3" s="2"/>
      <c r="C3" s="2"/>
      <c r="D3" s="2"/>
      <c r="E3" s="2"/>
      <c r="F3" s="2"/>
      <c r="G3" s="3"/>
    </row>
    <row r="4" spans="1:10" s="6" customFormat="1" ht="33" customHeight="1" x14ac:dyDescent="0.25">
      <c r="A4" s="65" t="s">
        <v>55</v>
      </c>
      <c r="B4" s="65"/>
      <c r="C4" s="65"/>
      <c r="D4" s="65"/>
      <c r="E4" s="65"/>
      <c r="F4" s="65"/>
      <c r="G4" s="65"/>
      <c r="H4" s="51"/>
    </row>
    <row r="5" spans="1:10" ht="30.75" customHeight="1" x14ac:dyDescent="0.2">
      <c r="A5" s="70" t="s">
        <v>3</v>
      </c>
      <c r="B5" s="66" t="s">
        <v>48</v>
      </c>
      <c r="C5" s="66"/>
      <c r="D5" s="66"/>
      <c r="E5" s="66"/>
      <c r="F5" s="66"/>
      <c r="G5" s="67"/>
    </row>
    <row r="6" spans="1:10" ht="20.25" customHeight="1" x14ac:dyDescent="0.2">
      <c r="A6" s="71"/>
      <c r="B6" s="72" t="s">
        <v>4</v>
      </c>
      <c r="C6" s="72" t="s">
        <v>49</v>
      </c>
      <c r="D6" s="72" t="s">
        <v>50</v>
      </c>
      <c r="E6" s="66" t="s">
        <v>51</v>
      </c>
      <c r="F6" s="66"/>
      <c r="G6" s="68"/>
    </row>
    <row r="7" spans="1:10" ht="33.75" customHeight="1" x14ac:dyDescent="0.2">
      <c r="A7" s="71"/>
      <c r="B7" s="73"/>
      <c r="C7" s="73"/>
      <c r="D7" s="73"/>
      <c r="E7" s="69" t="s">
        <v>5</v>
      </c>
      <c r="F7" s="69" t="s">
        <v>6</v>
      </c>
      <c r="G7" s="68" t="s">
        <v>7</v>
      </c>
    </row>
    <row r="8" spans="1:10" ht="19.5" customHeight="1" x14ac:dyDescent="0.2">
      <c r="A8" s="7">
        <v>2025</v>
      </c>
      <c r="B8" s="8"/>
      <c r="C8" s="8"/>
      <c r="D8" s="8"/>
      <c r="E8" s="8"/>
      <c r="F8" s="8"/>
      <c r="G8" s="21"/>
    </row>
    <row r="9" spans="1:10" s="9" customFormat="1" ht="19.5" customHeight="1" x14ac:dyDescent="0.2">
      <c r="A9" s="33" t="s">
        <v>11</v>
      </c>
      <c r="B9" s="40">
        <f>SUM(B12+B27)</f>
        <v>34157.761189999997</v>
      </c>
      <c r="C9" s="40">
        <f t="shared" ref="C9" si="0">SUM(C12+C27)</f>
        <v>18601.082704</v>
      </c>
      <c r="D9" s="40">
        <f>SUM(D12+D27)</f>
        <v>10008.111518</v>
      </c>
      <c r="E9" s="40">
        <f>SUM(E12+E27)</f>
        <v>2117.8824589999999</v>
      </c>
      <c r="F9" s="40">
        <f>SUM(F12+F27)</f>
        <v>2901.2848290000002</v>
      </c>
      <c r="G9" s="41">
        <f>SUM(G12+G27)</f>
        <v>529.39967999999999</v>
      </c>
      <c r="H9" s="22"/>
      <c r="I9" s="4"/>
      <c r="J9" s="4"/>
    </row>
    <row r="10" spans="1:10" ht="19.5" customHeight="1" x14ac:dyDescent="0.2">
      <c r="A10" s="10" t="s">
        <v>44</v>
      </c>
      <c r="B10" s="11">
        <v>3516.374135</v>
      </c>
      <c r="C10" s="11" t="s">
        <v>8</v>
      </c>
      <c r="D10" s="11" t="s">
        <v>8</v>
      </c>
      <c r="E10" s="11" t="s">
        <v>8</v>
      </c>
      <c r="F10" s="20" t="s">
        <v>8</v>
      </c>
      <c r="G10" s="11" t="s">
        <v>8</v>
      </c>
    </row>
    <row r="11" spans="1:10" s="9" customFormat="1" ht="19.5" customHeight="1" x14ac:dyDescent="0.2">
      <c r="A11" s="49" t="s">
        <v>12</v>
      </c>
      <c r="B11" s="12">
        <f>SUM(B9-B10)</f>
        <v>30641.387054999999</v>
      </c>
      <c r="C11" s="12" t="s">
        <v>8</v>
      </c>
      <c r="D11" s="12" t="s">
        <v>8</v>
      </c>
      <c r="E11" s="12" t="s">
        <v>8</v>
      </c>
      <c r="F11" s="23" t="s">
        <v>8</v>
      </c>
      <c r="G11" s="12" t="s">
        <v>8</v>
      </c>
      <c r="H11" s="22"/>
      <c r="I11" s="4"/>
      <c r="J11" s="4"/>
    </row>
    <row r="12" spans="1:10" s="9" customFormat="1" ht="19.5" customHeight="1" x14ac:dyDescent="0.2">
      <c r="A12" s="35" t="s">
        <v>13</v>
      </c>
      <c r="B12" s="42">
        <f>+B13+B16+B24+B25+B26</f>
        <v>24226.983060999999</v>
      </c>
      <c r="C12" s="42">
        <f>SUM(C13,C16,C24,C25,C26)</f>
        <v>13241.671564</v>
      </c>
      <c r="D12" s="42">
        <f>SUM(D13,D16,D24,D25,D26)</f>
        <v>7799.4414619999998</v>
      </c>
      <c r="E12" s="42">
        <f>SUM(E13,E16,E24,E25,E26)</f>
        <v>1433.2962739999998</v>
      </c>
      <c r="F12" s="42">
        <f>SUM(F13,F16,F24,F25,F26)</f>
        <v>1240.6164010000002</v>
      </c>
      <c r="G12" s="43">
        <f>SUM(G13,G16,G24,G25,G26)</f>
        <v>511.95735999999999</v>
      </c>
      <c r="H12" s="22"/>
      <c r="I12" s="4"/>
      <c r="J12" s="4"/>
    </row>
    <row r="13" spans="1:10" s="9" customFormat="1" ht="19.5" customHeight="1" x14ac:dyDescent="0.2">
      <c r="A13" s="17" t="s">
        <v>14</v>
      </c>
      <c r="B13" s="42">
        <f t="shared" ref="B13:G13" si="1">SUM(B14:B15)</f>
        <v>13654.678397</v>
      </c>
      <c r="C13" s="42">
        <f t="shared" si="1"/>
        <v>8240.9074120000005</v>
      </c>
      <c r="D13" s="45">
        <f t="shared" si="1"/>
        <v>5188.6379999999999</v>
      </c>
      <c r="E13" s="45">
        <f t="shared" si="1"/>
        <v>6.2347700000000001</v>
      </c>
      <c r="F13" s="42">
        <f t="shared" si="1"/>
        <v>0</v>
      </c>
      <c r="G13" s="43">
        <f t="shared" si="1"/>
        <v>218.89821499999999</v>
      </c>
      <c r="H13" s="22"/>
      <c r="I13" s="4"/>
      <c r="J13" s="4"/>
    </row>
    <row r="14" spans="1:10" ht="19.5" customHeight="1" x14ac:dyDescent="0.2">
      <c r="A14" s="14" t="s">
        <v>15</v>
      </c>
      <c r="B14" s="44">
        <f>SUM(C14:G14)</f>
        <v>9835.2057459999996</v>
      </c>
      <c r="C14" s="44">
        <v>4640.3329759999997</v>
      </c>
      <c r="D14" s="44">
        <v>5188.6379999999999</v>
      </c>
      <c r="E14" s="44">
        <v>6.2347700000000001</v>
      </c>
      <c r="F14" s="20">
        <v>0</v>
      </c>
      <c r="G14" s="11">
        <v>0</v>
      </c>
    </row>
    <row r="15" spans="1:10" ht="19.5" customHeight="1" x14ac:dyDescent="0.2">
      <c r="A15" s="14" t="s">
        <v>16</v>
      </c>
      <c r="B15" s="44">
        <f>SUM(C15:G15)</f>
        <v>3819.472651</v>
      </c>
      <c r="C15" s="44">
        <v>3600.5744359999999</v>
      </c>
      <c r="D15" s="15">
        <v>0</v>
      </c>
      <c r="E15" s="15">
        <v>0</v>
      </c>
      <c r="F15" s="39">
        <v>0</v>
      </c>
      <c r="G15" s="11">
        <v>218.89821499999999</v>
      </c>
    </row>
    <row r="16" spans="1:10" s="9" customFormat="1" ht="19.5" customHeight="1" x14ac:dyDescent="0.2">
      <c r="A16" s="17" t="s">
        <v>17</v>
      </c>
      <c r="B16" s="42">
        <f>SUM(B17:B23)</f>
        <v>8776.9483230000005</v>
      </c>
      <c r="C16" s="42">
        <f>SUM(C17:C23)</f>
        <v>4927.901499999999</v>
      </c>
      <c r="D16" s="42">
        <f>SUM(D17:D23)</f>
        <v>2117.2364619999998</v>
      </c>
      <c r="E16" s="42">
        <f t="shared" ref="E16:F16" si="2">SUM(E17:E23)</f>
        <v>1425.6761049999998</v>
      </c>
      <c r="F16" s="45">
        <f t="shared" si="2"/>
        <v>72.109651999999997</v>
      </c>
      <c r="G16" s="56">
        <f>SUM(G17:G23)</f>
        <v>234.02460400000001</v>
      </c>
      <c r="H16" s="22"/>
      <c r="I16" s="4"/>
      <c r="J16" s="4"/>
    </row>
    <row r="17" spans="1:10" ht="19.5" customHeight="1" x14ac:dyDescent="0.2">
      <c r="A17" s="14" t="s">
        <v>18</v>
      </c>
      <c r="B17" s="44">
        <f>SUM(C17:G17)</f>
        <v>788.48904300000004</v>
      </c>
      <c r="C17" s="44">
        <v>9.348274</v>
      </c>
      <c r="D17" s="44">
        <v>19.125349</v>
      </c>
      <c r="E17" s="44">
        <v>742.55709000000002</v>
      </c>
      <c r="F17" s="44">
        <v>4.9920580000000001</v>
      </c>
      <c r="G17" s="11">
        <v>12.466272</v>
      </c>
    </row>
    <row r="18" spans="1:10" ht="19.5" customHeight="1" x14ac:dyDescent="0.2">
      <c r="A18" s="16" t="s">
        <v>19</v>
      </c>
      <c r="B18" s="44">
        <f t="shared" ref="B18:B34" si="3">SUM(C18:G18)</f>
        <v>2584.4069639999998</v>
      </c>
      <c r="C18" s="44">
        <v>2584.4069639999998</v>
      </c>
      <c r="D18" s="20">
        <v>0</v>
      </c>
      <c r="E18" s="20">
        <v>0</v>
      </c>
      <c r="F18" s="44">
        <v>0</v>
      </c>
      <c r="G18" s="60">
        <v>0</v>
      </c>
    </row>
    <row r="19" spans="1:10" ht="19.5" customHeight="1" x14ac:dyDescent="0.2">
      <c r="A19" s="14" t="s">
        <v>20</v>
      </c>
      <c r="B19" s="44">
        <f t="shared" si="3"/>
        <v>1882.5896550000002</v>
      </c>
      <c r="C19" s="20">
        <v>0</v>
      </c>
      <c r="D19" s="44">
        <v>1604.693334</v>
      </c>
      <c r="E19" s="44">
        <v>132.832683</v>
      </c>
      <c r="F19" s="44">
        <v>16.288336999999999</v>
      </c>
      <c r="G19" s="11">
        <v>128.77530100000001</v>
      </c>
    </row>
    <row r="20" spans="1:10" ht="19.5" customHeight="1" x14ac:dyDescent="0.2">
      <c r="A20" s="14" t="s">
        <v>21</v>
      </c>
      <c r="B20" s="44">
        <f t="shared" si="3"/>
        <v>2068.6779569999999</v>
      </c>
      <c r="C20" s="44">
        <v>1319.359608</v>
      </c>
      <c r="D20" s="44">
        <v>197.47613000000001</v>
      </c>
      <c r="E20" s="44">
        <v>467.64554399999997</v>
      </c>
      <c r="F20" s="44">
        <v>48.806983000000002</v>
      </c>
      <c r="G20" s="11">
        <v>35.389691999999997</v>
      </c>
    </row>
    <row r="21" spans="1:10" ht="19.5" customHeight="1" x14ac:dyDescent="0.2">
      <c r="A21" s="14" t="s">
        <v>22</v>
      </c>
      <c r="B21" s="44">
        <f t="shared" si="3"/>
        <v>1.2999999999999999E-2</v>
      </c>
      <c r="C21" s="44">
        <v>0</v>
      </c>
      <c r="D21" s="20">
        <v>0</v>
      </c>
      <c r="E21" s="44">
        <v>1.2999999999999999E-2</v>
      </c>
      <c r="F21" s="15">
        <v>0</v>
      </c>
      <c r="G21" s="54">
        <v>0</v>
      </c>
    </row>
    <row r="22" spans="1:10" ht="19.5" customHeight="1" x14ac:dyDescent="0.2">
      <c r="A22" s="14" t="s">
        <v>23</v>
      </c>
      <c r="B22" s="44">
        <f t="shared" si="3"/>
        <v>1147.9105239999999</v>
      </c>
      <c r="C22" s="44">
        <v>709.92547400000001</v>
      </c>
      <c r="D22" s="44">
        <v>295.94164899999998</v>
      </c>
      <c r="E22" s="44">
        <v>82.627787999999995</v>
      </c>
      <c r="F22" s="44">
        <v>2.0222739999999999</v>
      </c>
      <c r="G22" s="11">
        <v>57.393338999999997</v>
      </c>
    </row>
    <row r="23" spans="1:10" ht="19.5" customHeight="1" x14ac:dyDescent="0.2">
      <c r="A23" s="14" t="s">
        <v>24</v>
      </c>
      <c r="B23" s="44">
        <f t="shared" si="3"/>
        <v>304.86117999999999</v>
      </c>
      <c r="C23" s="44">
        <v>304.86117999999999</v>
      </c>
      <c r="D23" s="44">
        <v>0</v>
      </c>
      <c r="E23" s="44">
        <v>0</v>
      </c>
      <c r="F23" s="15">
        <v>0</v>
      </c>
      <c r="G23" s="11">
        <v>0</v>
      </c>
    </row>
    <row r="24" spans="1:10" ht="19.5" customHeight="1" x14ac:dyDescent="0.2">
      <c r="A24" s="17" t="s">
        <v>25</v>
      </c>
      <c r="B24" s="44">
        <f t="shared" si="3"/>
        <v>1645.3756760000001</v>
      </c>
      <c r="C24" s="44">
        <v>0</v>
      </c>
      <c r="D24" s="44">
        <v>493.56700000000001</v>
      </c>
      <c r="E24" s="44">
        <v>0</v>
      </c>
      <c r="F24" s="15">
        <v>1151.8086760000001</v>
      </c>
      <c r="G24" s="11">
        <v>0</v>
      </c>
    </row>
    <row r="25" spans="1:10" ht="19.5" customHeight="1" x14ac:dyDescent="0.2">
      <c r="A25" s="17" t="s">
        <v>26</v>
      </c>
      <c r="B25" s="44">
        <f t="shared" si="3"/>
        <v>77.118012999999991</v>
      </c>
      <c r="C25" s="44">
        <v>0</v>
      </c>
      <c r="D25" s="44">
        <v>0</v>
      </c>
      <c r="E25" s="44">
        <v>1.385399</v>
      </c>
      <c r="F25" s="15">
        <v>16.698073000000001</v>
      </c>
      <c r="G25" s="11">
        <v>59.034540999999997</v>
      </c>
    </row>
    <row r="26" spans="1:10" ht="19.5" customHeight="1" x14ac:dyDescent="0.2">
      <c r="A26" s="17" t="s">
        <v>27</v>
      </c>
      <c r="B26" s="44">
        <f t="shared" si="3"/>
        <v>72.862651999999997</v>
      </c>
      <c r="C26" s="15">
        <v>72.862651999999997</v>
      </c>
      <c r="D26" s="44">
        <v>0</v>
      </c>
      <c r="E26" s="15">
        <v>0</v>
      </c>
      <c r="F26" s="15">
        <v>0</v>
      </c>
      <c r="G26" s="11">
        <v>0</v>
      </c>
    </row>
    <row r="27" spans="1:10" s="9" customFormat="1" ht="19.5" customHeight="1" x14ac:dyDescent="0.2">
      <c r="A27" s="35" t="s">
        <v>28</v>
      </c>
      <c r="B27" s="42">
        <f>SUM(B28+B29+B32+B33+B34)</f>
        <v>9930.7781290000003</v>
      </c>
      <c r="C27" s="42">
        <f>SUM(C28+C29+C32+C33+C34)</f>
        <v>5359.4111400000011</v>
      </c>
      <c r="D27" s="42">
        <f t="shared" ref="D27:F27" si="4">SUM(D28+D29+D32+D33+D34)</f>
        <v>2208.6700559999999</v>
      </c>
      <c r="E27" s="42">
        <f t="shared" si="4"/>
        <v>684.586185</v>
      </c>
      <c r="F27" s="42">
        <f t="shared" si="4"/>
        <v>1660.6684279999999</v>
      </c>
      <c r="G27" s="56">
        <f>SUM(G28+G29+G32+G33)</f>
        <v>17.442320000000002</v>
      </c>
      <c r="H27" s="22"/>
      <c r="I27" s="4"/>
      <c r="J27" s="4"/>
    </row>
    <row r="28" spans="1:10" ht="19.5" customHeight="1" x14ac:dyDescent="0.2">
      <c r="A28" s="17" t="s">
        <v>29</v>
      </c>
      <c r="B28" s="44">
        <f t="shared" si="3"/>
        <v>1922.8351290000001</v>
      </c>
      <c r="C28" s="44">
        <v>5.8</v>
      </c>
      <c r="D28" s="44">
        <v>339.01</v>
      </c>
      <c r="E28" s="46">
        <v>0.17690900000000001</v>
      </c>
      <c r="F28" s="44">
        <v>1573.951552</v>
      </c>
      <c r="G28" s="11">
        <v>3.896668</v>
      </c>
    </row>
    <row r="29" spans="1:10" s="9" customFormat="1" ht="19.5" customHeight="1" x14ac:dyDescent="0.2">
      <c r="A29" s="17" t="s">
        <v>30</v>
      </c>
      <c r="B29" s="42">
        <f>SUM(B30:B31)</f>
        <v>5628.9335850000007</v>
      </c>
      <c r="C29" s="42">
        <f t="shared" ref="C29:D29" si="5">SUM(C30:C31)</f>
        <v>5324.8282340000005</v>
      </c>
      <c r="D29" s="42">
        <f t="shared" si="5"/>
        <v>102.62204</v>
      </c>
      <c r="E29" s="45">
        <f>SUM(E30:E31)</f>
        <v>201.48331099999999</v>
      </c>
      <c r="F29" s="45">
        <f>SUM(F30:F31)</f>
        <v>0</v>
      </c>
      <c r="G29" s="56">
        <v>0</v>
      </c>
      <c r="H29" s="22"/>
      <c r="I29" s="4"/>
      <c r="J29" s="4"/>
    </row>
    <row r="30" spans="1:10" ht="19.5" customHeight="1" x14ac:dyDescent="0.2">
      <c r="A30" s="14" t="s">
        <v>31</v>
      </c>
      <c r="B30" s="44">
        <f t="shared" si="3"/>
        <v>2060.0627650000001</v>
      </c>
      <c r="C30" s="44">
        <v>2060.0627650000001</v>
      </c>
      <c r="D30" s="44">
        <v>0</v>
      </c>
      <c r="E30" s="44">
        <v>0</v>
      </c>
      <c r="F30" s="44">
        <v>0</v>
      </c>
      <c r="G30" s="11">
        <v>0</v>
      </c>
    </row>
    <row r="31" spans="1:10" ht="19.5" customHeight="1" x14ac:dyDescent="0.2">
      <c r="A31" s="14" t="s">
        <v>32</v>
      </c>
      <c r="B31" s="44">
        <f t="shared" si="3"/>
        <v>3568.8708200000001</v>
      </c>
      <c r="C31" s="44">
        <v>3264.7654689999999</v>
      </c>
      <c r="D31" s="44">
        <v>102.62204</v>
      </c>
      <c r="E31" s="44">
        <v>201.48331099999999</v>
      </c>
      <c r="F31" s="44">
        <v>0</v>
      </c>
      <c r="G31" s="11">
        <v>0</v>
      </c>
    </row>
    <row r="32" spans="1:10" ht="19.5" customHeight="1" x14ac:dyDescent="0.2">
      <c r="A32" s="17" t="s">
        <v>33</v>
      </c>
      <c r="B32" s="44">
        <f t="shared" si="3"/>
        <v>1495.6963820000001</v>
      </c>
      <c r="C32" s="44">
        <v>28.782906000000001</v>
      </c>
      <c r="D32" s="44">
        <v>919.19901600000003</v>
      </c>
      <c r="E32" s="44">
        <v>482.68656499999997</v>
      </c>
      <c r="F32" s="44">
        <v>62.600119999999997</v>
      </c>
      <c r="G32" s="11">
        <v>2.427775</v>
      </c>
    </row>
    <row r="33" spans="1:16" ht="19.5" customHeight="1" x14ac:dyDescent="0.2">
      <c r="A33" s="17" t="s">
        <v>26</v>
      </c>
      <c r="B33" s="44">
        <f t="shared" si="3"/>
        <v>37.759033000000002</v>
      </c>
      <c r="C33" s="44">
        <v>0</v>
      </c>
      <c r="D33" s="44">
        <v>2.2850000000000001</v>
      </c>
      <c r="E33" s="44">
        <v>0.2394</v>
      </c>
      <c r="F33" s="46">
        <v>24.116755999999999</v>
      </c>
      <c r="G33" s="11">
        <v>11.117877</v>
      </c>
    </row>
    <row r="34" spans="1:16" ht="19.5" customHeight="1" x14ac:dyDescent="0.2">
      <c r="A34" s="17" t="s">
        <v>47</v>
      </c>
      <c r="B34" s="44">
        <f t="shared" si="3"/>
        <v>845.55399999999997</v>
      </c>
      <c r="C34" s="44">
        <v>0</v>
      </c>
      <c r="D34" s="44">
        <v>845.55399999999997</v>
      </c>
      <c r="E34" s="44">
        <v>0</v>
      </c>
      <c r="F34" s="46">
        <v>0</v>
      </c>
      <c r="G34" s="11">
        <v>0</v>
      </c>
      <c r="J34" s="22"/>
      <c r="K34" s="22"/>
    </row>
    <row r="35" spans="1:16" ht="19.5" customHeight="1" x14ac:dyDescent="0.2">
      <c r="A35" s="34" t="s">
        <v>34</v>
      </c>
      <c r="B35" s="47">
        <f>SUM(B40+B46)</f>
        <v>34157.761190000005</v>
      </c>
      <c r="C35" s="47">
        <f t="shared" ref="C35:G35" si="6">SUM(C40+C46)</f>
        <v>18601.082704</v>
      </c>
      <c r="D35" s="47">
        <f t="shared" si="6"/>
        <v>10008.111518</v>
      </c>
      <c r="E35" s="23">
        <f t="shared" si="6"/>
        <v>2117.8824589999999</v>
      </c>
      <c r="F35" s="47">
        <f t="shared" si="6"/>
        <v>2901.2848290000002</v>
      </c>
      <c r="G35" s="61">
        <f t="shared" si="6"/>
        <v>529.39967999999999</v>
      </c>
    </row>
    <row r="36" spans="1:16" s="9" customFormat="1" ht="19.5" customHeight="1" x14ac:dyDescent="0.2">
      <c r="A36" s="36" t="s">
        <v>35</v>
      </c>
      <c r="B36" s="18">
        <f>SUM(B37:B38)</f>
        <v>3516.374135</v>
      </c>
      <c r="C36" s="18" t="s">
        <v>8</v>
      </c>
      <c r="D36" s="18" t="s">
        <v>8</v>
      </c>
      <c r="E36" s="18" t="s">
        <v>8</v>
      </c>
      <c r="F36" s="18" t="s">
        <v>8</v>
      </c>
      <c r="G36" s="13" t="s">
        <v>8</v>
      </c>
      <c r="H36" s="22"/>
      <c r="I36" s="4"/>
      <c r="J36" s="4"/>
    </row>
    <row r="37" spans="1:16" ht="19.5" customHeight="1" x14ac:dyDescent="0.2">
      <c r="A37" s="19" t="s">
        <v>13</v>
      </c>
      <c r="B37" s="20">
        <v>2052.2884340000001</v>
      </c>
      <c r="C37" s="20" t="s">
        <v>8</v>
      </c>
      <c r="D37" s="20" t="s">
        <v>8</v>
      </c>
      <c r="E37" s="39" t="s">
        <v>8</v>
      </c>
      <c r="F37" s="20" t="s">
        <v>8</v>
      </c>
      <c r="G37" s="11" t="s">
        <v>8</v>
      </c>
    </row>
    <row r="38" spans="1:16" ht="19.5" customHeight="1" x14ac:dyDescent="0.2">
      <c r="A38" s="19" t="s">
        <v>28</v>
      </c>
      <c r="B38" s="20">
        <v>1464.085701</v>
      </c>
      <c r="C38" s="20" t="s">
        <v>8</v>
      </c>
      <c r="D38" s="20" t="s">
        <v>8</v>
      </c>
      <c r="E38" s="39" t="s">
        <v>8</v>
      </c>
      <c r="F38" s="20" t="s">
        <v>8</v>
      </c>
      <c r="G38" s="11" t="s">
        <v>8</v>
      </c>
    </row>
    <row r="39" spans="1:16" s="9" customFormat="1" ht="19.5" customHeight="1" x14ac:dyDescent="0.2">
      <c r="A39" s="36" t="s">
        <v>36</v>
      </c>
      <c r="B39" s="18">
        <f>+B35-B36</f>
        <v>30641.387055000007</v>
      </c>
      <c r="C39" s="18" t="s">
        <v>8</v>
      </c>
      <c r="D39" s="18" t="s">
        <v>8</v>
      </c>
      <c r="E39" s="38" t="s">
        <v>8</v>
      </c>
      <c r="F39" s="18" t="s">
        <v>8</v>
      </c>
      <c r="G39" s="13" t="s">
        <v>8</v>
      </c>
      <c r="H39" s="22"/>
      <c r="I39" s="4"/>
      <c r="J39" s="4"/>
      <c r="K39" s="4"/>
      <c r="L39" s="4"/>
      <c r="M39" s="4"/>
    </row>
    <row r="40" spans="1:16" s="9" customFormat="1" ht="19.5" customHeight="1" x14ac:dyDescent="0.2">
      <c r="A40" s="37" t="s">
        <v>13</v>
      </c>
      <c r="B40" s="40">
        <f>SUM(B41:B45)</f>
        <v>21029.757549000002</v>
      </c>
      <c r="C40" s="40">
        <f>SUM(C41:C45)</f>
        <v>11522.352419999999</v>
      </c>
      <c r="D40" s="40">
        <f t="shared" ref="D40:E40" si="7">SUM(D41:D45)</f>
        <v>6737.102089</v>
      </c>
      <c r="E40" s="48">
        <f t="shared" si="7"/>
        <v>1284.1659999999999</v>
      </c>
      <c r="F40" s="48">
        <f>SUM(F41:F45)</f>
        <v>1103.749368</v>
      </c>
      <c r="G40" s="57">
        <f>SUM(G41:G45)</f>
        <v>382.38767200000001</v>
      </c>
      <c r="H40" s="22"/>
      <c r="I40" s="22"/>
      <c r="J40" s="4"/>
      <c r="O40" s="4"/>
      <c r="P40" s="4"/>
    </row>
    <row r="41" spans="1:16" ht="19.5" customHeight="1" x14ac:dyDescent="0.2">
      <c r="A41" s="10" t="s">
        <v>37</v>
      </c>
      <c r="B41" s="44">
        <f t="shared" ref="B41:B50" si="8">SUM(C41:G41)</f>
        <v>11130.557591000001</v>
      </c>
      <c r="C41" s="44">
        <v>5526.2245599999997</v>
      </c>
      <c r="D41" s="44">
        <v>3566.3792279999998</v>
      </c>
      <c r="E41" s="44">
        <v>826.12920899999995</v>
      </c>
      <c r="F41" s="44">
        <v>884.65029700000002</v>
      </c>
      <c r="G41" s="11">
        <v>327.17429700000002</v>
      </c>
    </row>
    <row r="42" spans="1:16" ht="19.5" customHeight="1" x14ac:dyDescent="0.2">
      <c r="A42" s="10" t="s">
        <v>20</v>
      </c>
      <c r="B42" s="44">
        <f t="shared" si="8"/>
        <v>4492.1457360000004</v>
      </c>
      <c r="C42" s="44">
        <v>1135.459818</v>
      </c>
      <c r="D42" s="44">
        <v>3030.7533969999999</v>
      </c>
      <c r="E42" s="44">
        <v>92.220074999999994</v>
      </c>
      <c r="F42" s="44">
        <v>178.74907099999999</v>
      </c>
      <c r="G42" s="11">
        <v>54.963374999999999</v>
      </c>
    </row>
    <row r="43" spans="1:16" ht="19.5" customHeight="1" x14ac:dyDescent="0.2">
      <c r="A43" s="10" t="s">
        <v>24</v>
      </c>
      <c r="B43" s="44">
        <f t="shared" si="8"/>
        <v>304.86117999999999</v>
      </c>
      <c r="C43" s="44">
        <v>0</v>
      </c>
      <c r="D43" s="44">
        <v>63.969464000000002</v>
      </c>
      <c r="E43" s="44">
        <v>240.891716</v>
      </c>
      <c r="F43" s="44">
        <v>0</v>
      </c>
      <c r="G43" s="60">
        <v>0</v>
      </c>
    </row>
    <row r="44" spans="1:16" ht="19.5" customHeight="1" x14ac:dyDescent="0.2">
      <c r="A44" s="10" t="s">
        <v>38</v>
      </c>
      <c r="B44" s="44">
        <f t="shared" si="8"/>
        <v>1747.4272539999999</v>
      </c>
      <c r="C44" s="44">
        <v>1668.327254</v>
      </c>
      <c r="D44" s="44">
        <v>76</v>
      </c>
      <c r="E44" s="44">
        <v>3.1</v>
      </c>
      <c r="F44" s="46">
        <v>0</v>
      </c>
      <c r="G44" s="62">
        <v>0</v>
      </c>
    </row>
    <row r="45" spans="1:16" ht="19.5" customHeight="1" x14ac:dyDescent="0.2">
      <c r="A45" s="10" t="s">
        <v>39</v>
      </c>
      <c r="B45" s="44">
        <f t="shared" si="8"/>
        <v>3354.7657879999997</v>
      </c>
      <c r="C45" s="44">
        <v>3192.340788</v>
      </c>
      <c r="D45" s="44">
        <v>0</v>
      </c>
      <c r="E45" s="46">
        <v>121.825</v>
      </c>
      <c r="F45" s="44">
        <v>40.35</v>
      </c>
      <c r="G45" s="11">
        <v>0.25</v>
      </c>
    </row>
    <row r="46" spans="1:16" s="9" customFormat="1" ht="19.5" customHeight="1" x14ac:dyDescent="0.2">
      <c r="A46" s="37" t="s">
        <v>28</v>
      </c>
      <c r="B46" s="40">
        <f>SUM(B47:B50)</f>
        <v>13128.003641000003</v>
      </c>
      <c r="C46" s="40">
        <f t="shared" ref="C46" si="9">SUM(C47:C50)</f>
        <v>7078.7302839999993</v>
      </c>
      <c r="D46" s="40">
        <f>SUM(D47:D50)</f>
        <v>3271.0094290000002</v>
      </c>
      <c r="E46" s="48">
        <f>SUM(E47:E50)</f>
        <v>833.71645899999999</v>
      </c>
      <c r="F46" s="48">
        <f>SUM(F47:F50)</f>
        <v>1797.5354609999999</v>
      </c>
      <c r="G46" s="57">
        <f>SUM(G47:G50)</f>
        <v>147.01200800000001</v>
      </c>
      <c r="H46" s="22"/>
      <c r="I46" s="4"/>
      <c r="J46" s="4"/>
      <c r="K46" s="4"/>
      <c r="L46" s="4"/>
    </row>
    <row r="47" spans="1:16" ht="19.5" customHeight="1" x14ac:dyDescent="0.2">
      <c r="A47" s="10" t="s">
        <v>40</v>
      </c>
      <c r="B47" s="44">
        <f t="shared" si="8"/>
        <v>8900.1368570000013</v>
      </c>
      <c r="C47" s="44">
        <v>3195.9699900000001</v>
      </c>
      <c r="D47" s="44">
        <v>3263.0961980000002</v>
      </c>
      <c r="E47" s="44">
        <v>810.14552500000002</v>
      </c>
      <c r="F47" s="44">
        <v>1615.571876</v>
      </c>
      <c r="G47" s="11">
        <v>15.353268</v>
      </c>
    </row>
    <row r="48" spans="1:16" ht="19.5" customHeight="1" x14ac:dyDescent="0.2">
      <c r="A48" s="10" t="s">
        <v>41</v>
      </c>
      <c r="B48" s="44">
        <f t="shared" si="8"/>
        <v>146.96616700000001</v>
      </c>
      <c r="C48" s="44">
        <v>5.8267129999999998</v>
      </c>
      <c r="D48" s="44">
        <v>7.9132309999999997</v>
      </c>
      <c r="E48" s="44">
        <v>23.570934000000001</v>
      </c>
      <c r="F48" s="44">
        <v>2.49546</v>
      </c>
      <c r="G48" s="11">
        <v>107.159829</v>
      </c>
    </row>
    <row r="49" spans="1:12" ht="19.5" customHeight="1" x14ac:dyDescent="0.2">
      <c r="A49" s="10" t="s">
        <v>42</v>
      </c>
      <c r="B49" s="44">
        <f t="shared" si="8"/>
        <v>1487.006531</v>
      </c>
      <c r="C49" s="44">
        <v>1464.085701</v>
      </c>
      <c r="D49" s="44">
        <v>0</v>
      </c>
      <c r="E49" s="44">
        <v>0</v>
      </c>
      <c r="F49" s="44">
        <v>0</v>
      </c>
      <c r="G49" s="11">
        <v>22.920829999999999</v>
      </c>
    </row>
    <row r="50" spans="1:12" ht="19.5" customHeight="1" x14ac:dyDescent="0.2">
      <c r="A50" s="52" t="s">
        <v>43</v>
      </c>
      <c r="B50" s="44">
        <f t="shared" si="8"/>
        <v>2593.8940859999998</v>
      </c>
      <c r="C50" s="58">
        <v>2412.8478799999998</v>
      </c>
      <c r="D50" s="58">
        <v>0</v>
      </c>
      <c r="E50" s="58">
        <v>0</v>
      </c>
      <c r="F50" s="58">
        <v>179.46812499999999</v>
      </c>
      <c r="G50" s="59">
        <v>1.5780809999999974</v>
      </c>
    </row>
    <row r="51" spans="1:12" ht="19.5" customHeight="1" x14ac:dyDescent="0.2">
      <c r="A51" s="7">
        <v>2026</v>
      </c>
      <c r="B51" s="8"/>
      <c r="C51" s="8"/>
      <c r="D51" s="8"/>
      <c r="E51" s="8"/>
      <c r="F51" s="8"/>
      <c r="G51" s="21"/>
    </row>
    <row r="52" spans="1:12" s="9" customFormat="1" ht="19.5" customHeight="1" x14ac:dyDescent="0.2">
      <c r="A52" s="33" t="s">
        <v>11</v>
      </c>
      <c r="B52" s="40">
        <f t="shared" ref="B52:C52" si="10">SUM(B55+B70)</f>
        <v>39292.633788000006</v>
      </c>
      <c r="C52" s="40">
        <f t="shared" si="10"/>
        <v>21922.254251999999</v>
      </c>
      <c r="D52" s="40">
        <f>SUM(D55+D70)</f>
        <v>10724.841755000001</v>
      </c>
      <c r="E52" s="40">
        <f>SUM(E55+E70)</f>
        <v>2461.4352990000002</v>
      </c>
      <c r="F52" s="40">
        <f>SUM(F55+F70)</f>
        <v>4184.1024820000002</v>
      </c>
      <c r="G52" s="12" t="s">
        <v>8</v>
      </c>
      <c r="H52" s="22"/>
      <c r="I52" s="4"/>
      <c r="J52" s="4"/>
    </row>
    <row r="53" spans="1:12" ht="19.5" customHeight="1" x14ac:dyDescent="0.2">
      <c r="A53" s="10" t="s">
        <v>44</v>
      </c>
      <c r="B53" s="44">
        <v>4391.8314129999999</v>
      </c>
      <c r="C53" s="11" t="s">
        <v>8</v>
      </c>
      <c r="D53" s="11" t="s">
        <v>8</v>
      </c>
      <c r="E53" s="11" t="s">
        <v>8</v>
      </c>
      <c r="F53" s="20" t="s">
        <v>8</v>
      </c>
      <c r="G53" s="11" t="s">
        <v>8</v>
      </c>
    </row>
    <row r="54" spans="1:12" s="9" customFormat="1" ht="19.5" customHeight="1" x14ac:dyDescent="0.2">
      <c r="A54" s="49" t="s">
        <v>12</v>
      </c>
      <c r="B54" s="12">
        <f>SUM(B52-B53)</f>
        <v>34900.802375000007</v>
      </c>
      <c r="C54" s="12" t="s">
        <v>8</v>
      </c>
      <c r="D54" s="12" t="s">
        <v>8</v>
      </c>
      <c r="E54" s="12" t="s">
        <v>8</v>
      </c>
      <c r="F54" s="23" t="s">
        <v>8</v>
      </c>
      <c r="G54" s="12" t="s">
        <v>8</v>
      </c>
      <c r="H54" s="22"/>
      <c r="I54" s="4"/>
      <c r="J54" s="4"/>
    </row>
    <row r="55" spans="1:12" s="9" customFormat="1" ht="19.5" customHeight="1" x14ac:dyDescent="0.2">
      <c r="A55" s="35" t="s">
        <v>13</v>
      </c>
      <c r="B55" s="42">
        <f>+B56+B59+B67+B68+B69</f>
        <v>24502.576340000003</v>
      </c>
      <c r="C55" s="42">
        <f>SUM(C56,C59,C67,C68,C69)</f>
        <v>13220.000463</v>
      </c>
      <c r="D55" s="42">
        <f>SUM(D56,D59,D67,D68,D69)</f>
        <v>8400.2404020000013</v>
      </c>
      <c r="E55" s="42">
        <f>SUM(E56,E59,E67,E68,E69)</f>
        <v>1496.8534760000002</v>
      </c>
      <c r="F55" s="42">
        <f>SUM(F56,F59,F67,F68,F69)</f>
        <v>1385.4819989999999</v>
      </c>
      <c r="G55" s="12" t="s">
        <v>8</v>
      </c>
      <c r="H55" s="22"/>
      <c r="I55" s="4"/>
      <c r="J55" s="4"/>
    </row>
    <row r="56" spans="1:12" s="9" customFormat="1" ht="19.5" customHeight="1" x14ac:dyDescent="0.2">
      <c r="A56" s="17" t="s">
        <v>14</v>
      </c>
      <c r="B56" s="42">
        <f>SUM(B57:B58)</f>
        <v>13131.842062</v>
      </c>
      <c r="C56" s="42">
        <f>SUM(C57:C58)</f>
        <v>8393.6599619999997</v>
      </c>
      <c r="D56" s="45">
        <f>SUM(D57:D58)</f>
        <v>4713.174</v>
      </c>
      <c r="E56" s="45">
        <f>SUM(E57:E58)</f>
        <v>25.008099999999999</v>
      </c>
      <c r="F56" s="42">
        <f>SUM(F57:F58)</f>
        <v>0</v>
      </c>
      <c r="G56" s="12" t="s">
        <v>8</v>
      </c>
      <c r="H56" s="22"/>
      <c r="I56" s="4"/>
      <c r="J56" s="4"/>
    </row>
    <row r="57" spans="1:12" ht="19.5" customHeight="1" x14ac:dyDescent="0.2">
      <c r="A57" s="14" t="s">
        <v>15</v>
      </c>
      <c r="B57" s="44">
        <f t="shared" ref="B57:B69" si="11">SUM(C57:G57)</f>
        <v>9538.4119749999991</v>
      </c>
      <c r="C57" s="44">
        <v>4800.229875</v>
      </c>
      <c r="D57" s="44">
        <v>4713.174</v>
      </c>
      <c r="E57" s="44">
        <v>25.008099999999999</v>
      </c>
      <c r="F57" s="20">
        <v>0</v>
      </c>
      <c r="G57" s="11" t="s">
        <v>8</v>
      </c>
      <c r="I57" s="22"/>
      <c r="J57" s="22"/>
      <c r="K57" s="22"/>
    </row>
    <row r="58" spans="1:12" ht="19.5" customHeight="1" x14ac:dyDescent="0.2">
      <c r="A58" s="14" t="s">
        <v>16</v>
      </c>
      <c r="B58" s="44">
        <f t="shared" si="11"/>
        <v>3593.4300870000002</v>
      </c>
      <c r="C58" s="44">
        <v>3593.4300870000002</v>
      </c>
      <c r="D58" s="20">
        <v>0</v>
      </c>
      <c r="E58" s="15">
        <v>0</v>
      </c>
      <c r="F58" s="39">
        <v>0</v>
      </c>
      <c r="G58" s="11" t="s">
        <v>8</v>
      </c>
      <c r="I58" s="22"/>
      <c r="J58" s="22"/>
      <c r="K58" s="22"/>
    </row>
    <row r="59" spans="1:12" s="9" customFormat="1" ht="19.5" customHeight="1" x14ac:dyDescent="0.2">
      <c r="A59" s="17" t="s">
        <v>17</v>
      </c>
      <c r="B59" s="42">
        <f>SUM(B60:B66)</f>
        <v>9271.2318350000005</v>
      </c>
      <c r="C59" s="42">
        <f t="shared" ref="C59:F59" si="12">SUM(C60:C66)</f>
        <v>4758.4676180000006</v>
      </c>
      <c r="D59" s="42">
        <f>SUM(D60:D66)</f>
        <v>2977.535789</v>
      </c>
      <c r="E59" s="42">
        <f t="shared" si="12"/>
        <v>1461.8129330000002</v>
      </c>
      <c r="F59" s="45">
        <f t="shared" si="12"/>
        <v>73.415494999999993</v>
      </c>
      <c r="G59" s="12" t="s">
        <v>8</v>
      </c>
      <c r="H59" s="22"/>
      <c r="I59" s="4"/>
      <c r="J59" s="4"/>
      <c r="K59" s="4"/>
    </row>
    <row r="60" spans="1:12" ht="19.5" customHeight="1" x14ac:dyDescent="0.2">
      <c r="A60" s="14" t="s">
        <v>18</v>
      </c>
      <c r="B60" s="44">
        <f t="shared" si="11"/>
        <v>791.99710499999992</v>
      </c>
      <c r="C60" s="46">
        <v>5.8</v>
      </c>
      <c r="D60" s="44">
        <v>17.034490999999999</v>
      </c>
      <c r="E60" s="44">
        <v>764.17056200000002</v>
      </c>
      <c r="F60" s="44">
        <v>4.9920520000000002</v>
      </c>
      <c r="G60" s="11" t="s">
        <v>8</v>
      </c>
      <c r="I60" s="22"/>
      <c r="J60" s="22"/>
      <c r="K60" s="22"/>
    </row>
    <row r="61" spans="1:12" ht="19.5" customHeight="1" x14ac:dyDescent="0.2">
      <c r="A61" s="16" t="s">
        <v>19</v>
      </c>
      <c r="B61" s="44">
        <f t="shared" si="11"/>
        <v>3057.1818549999998</v>
      </c>
      <c r="C61" s="46">
        <v>3057.1818549999998</v>
      </c>
      <c r="D61" s="20">
        <v>0</v>
      </c>
      <c r="E61" s="20">
        <v>0</v>
      </c>
      <c r="F61" s="44">
        <v>0</v>
      </c>
      <c r="G61" s="11" t="s">
        <v>8</v>
      </c>
      <c r="I61" s="22"/>
      <c r="J61" s="22"/>
      <c r="K61" s="22"/>
      <c r="L61" s="9"/>
    </row>
    <row r="62" spans="1:12" ht="19.5" customHeight="1" x14ac:dyDescent="0.2">
      <c r="A62" s="14" t="s">
        <v>20</v>
      </c>
      <c r="B62" s="44">
        <f t="shared" si="11"/>
        <v>2575.5476189999999</v>
      </c>
      <c r="C62" s="44">
        <v>0</v>
      </c>
      <c r="D62" s="44">
        <v>2431.8651620000001</v>
      </c>
      <c r="E62" s="44">
        <v>129.68624399999999</v>
      </c>
      <c r="F62" s="44">
        <v>13.996212999999999</v>
      </c>
      <c r="G62" s="11" t="s">
        <v>8</v>
      </c>
      <c r="I62" s="22"/>
      <c r="J62" s="22"/>
      <c r="K62" s="22"/>
    </row>
    <row r="63" spans="1:12" ht="19.5" customHeight="1" x14ac:dyDescent="0.2">
      <c r="A63" s="14" t="s">
        <v>21</v>
      </c>
      <c r="B63" s="44">
        <f t="shared" si="11"/>
        <v>1770.671572</v>
      </c>
      <c r="C63" s="46">
        <v>1046.1423609999999</v>
      </c>
      <c r="D63" s="44">
        <v>194.50529900000001</v>
      </c>
      <c r="E63" s="44">
        <v>477.02868000000001</v>
      </c>
      <c r="F63" s="44">
        <v>52.995232000000001</v>
      </c>
      <c r="G63" s="11" t="s">
        <v>8</v>
      </c>
      <c r="I63" s="22"/>
      <c r="J63" s="22"/>
      <c r="K63" s="22"/>
    </row>
    <row r="64" spans="1:12" ht="19.5" customHeight="1" x14ac:dyDescent="0.2">
      <c r="A64" s="14" t="s">
        <v>22</v>
      </c>
      <c r="B64" s="44">
        <f t="shared" si="11"/>
        <v>5.2515229999999997</v>
      </c>
      <c r="C64" s="44">
        <v>3.5</v>
      </c>
      <c r="D64" s="20">
        <v>1.7393879999999999</v>
      </c>
      <c r="E64" s="44">
        <v>1.2135E-2</v>
      </c>
      <c r="F64" s="15">
        <v>0</v>
      </c>
      <c r="G64" s="11" t="s">
        <v>8</v>
      </c>
      <c r="I64" s="22"/>
      <c r="J64" s="22"/>
      <c r="K64" s="22"/>
    </row>
    <row r="65" spans="1:11" ht="19.5" customHeight="1" x14ac:dyDescent="0.2">
      <c r="A65" s="14" t="s">
        <v>23</v>
      </c>
      <c r="B65" s="44">
        <f t="shared" si="11"/>
        <v>756.08216100000004</v>
      </c>
      <c r="C65" s="46">
        <v>331.34340200000003</v>
      </c>
      <c r="D65" s="44">
        <v>332.39144900000002</v>
      </c>
      <c r="E65" s="44">
        <v>90.915312</v>
      </c>
      <c r="F65" s="44">
        <v>1.4319980000000001</v>
      </c>
      <c r="G65" s="11" t="s">
        <v>8</v>
      </c>
      <c r="I65" s="22"/>
      <c r="J65" s="22"/>
      <c r="K65" s="22"/>
    </row>
    <row r="66" spans="1:11" ht="19.5" customHeight="1" x14ac:dyDescent="0.2">
      <c r="A66" s="14" t="s">
        <v>24</v>
      </c>
      <c r="B66" s="44">
        <f t="shared" si="11"/>
        <v>314.5</v>
      </c>
      <c r="C66" s="46">
        <v>314.5</v>
      </c>
      <c r="D66" s="20">
        <v>0</v>
      </c>
      <c r="E66" s="20">
        <v>0</v>
      </c>
      <c r="F66" s="20">
        <v>0</v>
      </c>
      <c r="G66" s="11" t="s">
        <v>8</v>
      </c>
      <c r="I66" s="22"/>
      <c r="J66" s="22"/>
      <c r="K66" s="22"/>
    </row>
    <row r="67" spans="1:11" ht="19.5" customHeight="1" x14ac:dyDescent="0.2">
      <c r="A67" s="17" t="s">
        <v>25</v>
      </c>
      <c r="B67" s="44">
        <f t="shared" si="11"/>
        <v>2011.0517239999999</v>
      </c>
      <c r="C67" s="44">
        <v>0</v>
      </c>
      <c r="D67" s="44">
        <v>708.53061300000002</v>
      </c>
      <c r="E67" s="44">
        <v>10.032443000000001</v>
      </c>
      <c r="F67" s="15">
        <v>1292.488668</v>
      </c>
      <c r="G67" s="11" t="s">
        <v>8</v>
      </c>
      <c r="I67" s="22"/>
      <c r="J67" s="22"/>
      <c r="K67" s="22"/>
    </row>
    <row r="68" spans="1:11" ht="19.5" customHeight="1" x14ac:dyDescent="0.2">
      <c r="A68" s="17" t="s">
        <v>26</v>
      </c>
      <c r="B68" s="44">
        <f t="shared" si="11"/>
        <v>20.577836000000001</v>
      </c>
      <c r="C68" s="44">
        <v>0</v>
      </c>
      <c r="D68" s="44">
        <v>1</v>
      </c>
      <c r="E68" s="44">
        <v>0</v>
      </c>
      <c r="F68" s="15">
        <v>19.577836000000001</v>
      </c>
      <c r="G68" s="11" t="s">
        <v>8</v>
      </c>
      <c r="I68" s="22"/>
      <c r="J68" s="22"/>
      <c r="K68" s="22"/>
    </row>
    <row r="69" spans="1:11" ht="19.5" customHeight="1" x14ac:dyDescent="0.2">
      <c r="A69" s="17" t="s">
        <v>27</v>
      </c>
      <c r="B69" s="44">
        <f t="shared" si="11"/>
        <v>67.872883000000002</v>
      </c>
      <c r="C69" s="44">
        <v>67.872883000000002</v>
      </c>
      <c r="D69" s="44">
        <v>0</v>
      </c>
      <c r="E69" s="15">
        <v>0</v>
      </c>
      <c r="F69" s="15">
        <v>0</v>
      </c>
      <c r="G69" s="11" t="s">
        <v>8</v>
      </c>
      <c r="I69" s="22"/>
      <c r="J69" s="22"/>
      <c r="K69" s="22"/>
    </row>
    <row r="70" spans="1:11" s="9" customFormat="1" ht="19.5" customHeight="1" x14ac:dyDescent="0.2">
      <c r="A70" s="35" t="s">
        <v>28</v>
      </c>
      <c r="B70" s="42">
        <f>SUM(B71+B72+B75+B76+B77)</f>
        <v>14790.057448</v>
      </c>
      <c r="C70" s="42">
        <f t="shared" ref="C70:F70" si="13">SUM(C71+C72+C75+C76+C77)</f>
        <v>8702.2537889999985</v>
      </c>
      <c r="D70" s="42">
        <f t="shared" si="13"/>
        <v>2324.601353</v>
      </c>
      <c r="E70" s="42">
        <f t="shared" si="13"/>
        <v>964.58182299999999</v>
      </c>
      <c r="F70" s="42">
        <f t="shared" si="13"/>
        <v>2798.6204830000001</v>
      </c>
      <c r="G70" s="12" t="s">
        <v>8</v>
      </c>
      <c r="H70" s="22"/>
      <c r="I70" s="4"/>
      <c r="J70" s="4"/>
      <c r="K70" s="4"/>
    </row>
    <row r="71" spans="1:11" ht="19.5" customHeight="1" x14ac:dyDescent="0.2">
      <c r="A71" s="17" t="s">
        <v>29</v>
      </c>
      <c r="B71" s="44">
        <v>3655.7669140000003</v>
      </c>
      <c r="C71" s="44">
        <v>29.4</v>
      </c>
      <c r="D71" s="44">
        <v>1051.1799000000001</v>
      </c>
      <c r="E71" s="46">
        <v>0.15</v>
      </c>
      <c r="F71" s="44">
        <v>2575.037014</v>
      </c>
      <c r="G71" s="11" t="s">
        <v>8</v>
      </c>
      <c r="I71" s="22"/>
      <c r="J71" s="22"/>
      <c r="K71" s="22"/>
    </row>
    <row r="72" spans="1:11" s="9" customFormat="1" ht="19.5" customHeight="1" x14ac:dyDescent="0.2">
      <c r="A72" s="17" t="s">
        <v>30</v>
      </c>
      <c r="B72" s="42">
        <f>SUM(B73:B74)</f>
        <v>9006.3915579999993</v>
      </c>
      <c r="C72" s="42">
        <f t="shared" ref="C72:D72" si="14">SUM(C73:C74)</f>
        <v>8647.2414259999987</v>
      </c>
      <c r="D72" s="42">
        <f t="shared" si="14"/>
        <v>92.833060000000003</v>
      </c>
      <c r="E72" s="45">
        <f>SUM(E73:E74)</f>
        <v>266.317072</v>
      </c>
      <c r="F72" s="45">
        <f>SUM(F73:F74)</f>
        <v>0</v>
      </c>
      <c r="G72" s="12" t="s">
        <v>8</v>
      </c>
      <c r="H72" s="22"/>
      <c r="I72" s="4"/>
      <c r="J72" s="4"/>
    </row>
    <row r="73" spans="1:11" ht="19.5" customHeight="1" x14ac:dyDescent="0.2">
      <c r="A73" s="14" t="s">
        <v>31</v>
      </c>
      <c r="B73" s="44">
        <f t="shared" ref="B73:B77" si="15">SUM(C73:G73)</f>
        <v>158.22040899999999</v>
      </c>
      <c r="C73" s="44">
        <v>158.22040899999999</v>
      </c>
      <c r="D73" s="44">
        <v>0</v>
      </c>
      <c r="E73" s="44">
        <v>0</v>
      </c>
      <c r="F73" s="44">
        <v>0</v>
      </c>
      <c r="G73" s="11" t="s">
        <v>8</v>
      </c>
      <c r="I73" s="22"/>
      <c r="J73" s="22"/>
      <c r="K73" s="22"/>
    </row>
    <row r="74" spans="1:11" ht="19.5" customHeight="1" x14ac:dyDescent="0.2">
      <c r="A74" s="14" t="s">
        <v>32</v>
      </c>
      <c r="B74" s="44">
        <f t="shared" si="15"/>
        <v>8848.1711489999998</v>
      </c>
      <c r="C74" s="44">
        <v>8489.0210169999991</v>
      </c>
      <c r="D74" s="44">
        <v>92.833060000000003</v>
      </c>
      <c r="E74" s="44">
        <v>266.317072</v>
      </c>
      <c r="F74" s="44">
        <v>0</v>
      </c>
      <c r="G74" s="11" t="s">
        <v>8</v>
      </c>
      <c r="I74" s="22"/>
      <c r="J74" s="22"/>
      <c r="K74" s="22"/>
    </row>
    <row r="75" spans="1:11" ht="19.5" customHeight="1" x14ac:dyDescent="0.2">
      <c r="A75" s="17" t="s">
        <v>33</v>
      </c>
      <c r="B75" s="44">
        <f t="shared" si="15"/>
        <v>1709.4868569999999</v>
      </c>
      <c r="C75" s="44">
        <v>25.612362999999998</v>
      </c>
      <c r="D75" s="44">
        <v>799.866265</v>
      </c>
      <c r="E75" s="44">
        <v>698.11475099999996</v>
      </c>
      <c r="F75" s="44">
        <v>185.89347799999999</v>
      </c>
      <c r="G75" s="11" t="s">
        <v>8</v>
      </c>
      <c r="I75" s="22"/>
      <c r="J75" s="22"/>
      <c r="K75" s="22"/>
    </row>
    <row r="76" spans="1:11" ht="19.5" customHeight="1" x14ac:dyDescent="0.2">
      <c r="A76" s="17" t="s">
        <v>26</v>
      </c>
      <c r="B76" s="44">
        <f t="shared" si="15"/>
        <v>42.675519000000001</v>
      </c>
      <c r="C76" s="44">
        <v>0</v>
      </c>
      <c r="D76" s="44">
        <v>4.9855280000000004</v>
      </c>
      <c r="E76" s="44">
        <v>0</v>
      </c>
      <c r="F76" s="46">
        <v>37.689990999999999</v>
      </c>
      <c r="G76" s="11" t="s">
        <v>8</v>
      </c>
      <c r="J76" s="22"/>
      <c r="K76" s="22"/>
    </row>
    <row r="77" spans="1:11" ht="19.5" customHeight="1" x14ac:dyDescent="0.2">
      <c r="A77" s="17" t="s">
        <v>47</v>
      </c>
      <c r="B77" s="44">
        <f t="shared" si="15"/>
        <v>375.73660000000001</v>
      </c>
      <c r="C77" s="44">
        <v>0</v>
      </c>
      <c r="D77" s="44">
        <v>375.73660000000001</v>
      </c>
      <c r="E77" s="44">
        <v>0</v>
      </c>
      <c r="F77" s="46">
        <v>0</v>
      </c>
      <c r="G77" s="11" t="s">
        <v>8</v>
      </c>
      <c r="J77" s="22"/>
      <c r="K77" s="22"/>
    </row>
    <row r="78" spans="1:11" ht="19.5" customHeight="1" x14ac:dyDescent="0.2">
      <c r="A78" s="34" t="s">
        <v>34</v>
      </c>
      <c r="B78" s="47">
        <f>SUM(B83+B89)</f>
        <v>39292.633787999999</v>
      </c>
      <c r="C78" s="47">
        <f t="shared" ref="C78:F78" si="16">SUM(C83+C89)</f>
        <v>21922.254251999999</v>
      </c>
      <c r="D78" s="47">
        <f t="shared" si="16"/>
        <v>10724.841754999999</v>
      </c>
      <c r="E78" s="23">
        <f t="shared" si="16"/>
        <v>2461.4352989999998</v>
      </c>
      <c r="F78" s="47">
        <f t="shared" si="16"/>
        <v>4184.1024820000002</v>
      </c>
      <c r="G78" s="12" t="s">
        <v>8</v>
      </c>
    </row>
    <row r="79" spans="1:11" s="9" customFormat="1" ht="19.5" customHeight="1" x14ac:dyDescent="0.2">
      <c r="A79" s="36" t="s">
        <v>35</v>
      </c>
      <c r="B79" s="18">
        <f>SUM(B80:B81)</f>
        <v>4391.8314129999999</v>
      </c>
      <c r="C79" s="18" t="s">
        <v>8</v>
      </c>
      <c r="D79" s="18" t="s">
        <v>8</v>
      </c>
      <c r="E79" s="18" t="s">
        <v>8</v>
      </c>
      <c r="F79" s="18" t="s">
        <v>8</v>
      </c>
      <c r="G79" s="13" t="s">
        <v>8</v>
      </c>
      <c r="H79" s="22"/>
      <c r="I79" s="4"/>
      <c r="J79" s="4"/>
    </row>
    <row r="80" spans="1:11" ht="19.5" customHeight="1" x14ac:dyDescent="0.2">
      <c r="A80" s="19" t="s">
        <v>13</v>
      </c>
      <c r="B80" s="44">
        <v>2883.5455189999998</v>
      </c>
      <c r="C80" s="20" t="s">
        <v>8</v>
      </c>
      <c r="D80" s="20" t="s">
        <v>8</v>
      </c>
      <c r="E80" s="39" t="s">
        <v>8</v>
      </c>
      <c r="F80" s="20" t="s">
        <v>8</v>
      </c>
      <c r="G80" s="11" t="s">
        <v>8</v>
      </c>
    </row>
    <row r="81" spans="1:12" ht="19.5" customHeight="1" x14ac:dyDescent="0.2">
      <c r="A81" s="19" t="s">
        <v>28</v>
      </c>
      <c r="B81" s="44">
        <v>1508.2858940000001</v>
      </c>
      <c r="C81" s="20" t="s">
        <v>8</v>
      </c>
      <c r="D81" s="20" t="s">
        <v>8</v>
      </c>
      <c r="E81" s="39" t="s">
        <v>8</v>
      </c>
      <c r="F81" s="20" t="s">
        <v>8</v>
      </c>
      <c r="G81" s="11" t="s">
        <v>8</v>
      </c>
    </row>
    <row r="82" spans="1:12" s="9" customFormat="1" ht="19.5" customHeight="1" x14ac:dyDescent="0.2">
      <c r="A82" s="36" t="s">
        <v>36</v>
      </c>
      <c r="B82" s="18">
        <v>34900.802374999999</v>
      </c>
      <c r="C82" s="18" t="s">
        <v>8</v>
      </c>
      <c r="D82" s="18" t="s">
        <v>8</v>
      </c>
      <c r="E82" s="38" t="s">
        <v>8</v>
      </c>
      <c r="F82" s="18" t="s">
        <v>8</v>
      </c>
      <c r="G82" s="13" t="s">
        <v>8</v>
      </c>
      <c r="H82" s="22"/>
      <c r="I82" s="4"/>
      <c r="J82" s="4"/>
    </row>
    <row r="83" spans="1:12" s="9" customFormat="1" ht="19.5" customHeight="1" x14ac:dyDescent="0.2">
      <c r="A83" s="37" t="s">
        <v>13</v>
      </c>
      <c r="B83" s="40">
        <f>SUM(B84:B88)</f>
        <v>22097.655293</v>
      </c>
      <c r="C83" s="40">
        <f>SUM(C84:C88)</f>
        <v>12845.493553</v>
      </c>
      <c r="D83" s="40">
        <f t="shared" ref="D83:E83" si="17">SUM(D84:D88)</f>
        <v>6750.3142529999996</v>
      </c>
      <c r="E83" s="48">
        <f t="shared" si="17"/>
        <v>1289.3077049999999</v>
      </c>
      <c r="F83" s="48">
        <f>SUM(F84:F88)</f>
        <v>1212.5397819999998</v>
      </c>
      <c r="G83" s="13" t="s">
        <v>8</v>
      </c>
      <c r="H83" s="22"/>
      <c r="I83" s="4"/>
      <c r="J83" s="4"/>
      <c r="K83" s="4"/>
      <c r="L83" s="4"/>
    </row>
    <row r="84" spans="1:12" ht="19.5" customHeight="1" x14ac:dyDescent="0.25">
      <c r="A84" s="10" t="s">
        <v>37</v>
      </c>
      <c r="B84" s="44">
        <f t="shared" ref="B84:B93" si="18">SUM(C84:G84)</f>
        <v>10892.23911</v>
      </c>
      <c r="C84" s="44">
        <v>5687.6637799999999</v>
      </c>
      <c r="D84" s="63">
        <v>3395.3864819999999</v>
      </c>
      <c r="E84" s="64">
        <v>820.67672800000003</v>
      </c>
      <c r="F84" s="63">
        <v>988.51211999999998</v>
      </c>
      <c r="G84" s="11" t="s">
        <v>8</v>
      </c>
      <c r="J84" s="22"/>
      <c r="K84" s="22"/>
    </row>
    <row r="85" spans="1:12" ht="19.5" customHeight="1" x14ac:dyDescent="0.2">
      <c r="A85" s="10" t="s">
        <v>20</v>
      </c>
      <c r="B85" s="44">
        <f t="shared" si="18"/>
        <v>4603.8764989999991</v>
      </c>
      <c r="C85" s="44">
        <v>1126.5980259999999</v>
      </c>
      <c r="D85" s="44">
        <v>3206.4606389999999</v>
      </c>
      <c r="E85" s="44">
        <v>92.159171999999998</v>
      </c>
      <c r="F85" s="44">
        <v>178.65866199999999</v>
      </c>
      <c r="G85" s="11" t="s">
        <v>8</v>
      </c>
      <c r="J85" s="22"/>
      <c r="K85" s="22"/>
      <c r="L85" s="9"/>
    </row>
    <row r="86" spans="1:12" ht="19.5" customHeight="1" x14ac:dyDescent="0.2">
      <c r="A86" s="10" t="s">
        <v>24</v>
      </c>
      <c r="B86" s="44">
        <f t="shared" si="18"/>
        <v>314.5</v>
      </c>
      <c r="C86" s="44">
        <v>0</v>
      </c>
      <c r="D86" s="44">
        <v>73.5</v>
      </c>
      <c r="E86" s="44">
        <v>241</v>
      </c>
      <c r="F86" s="44">
        <v>0</v>
      </c>
      <c r="G86" s="11" t="s">
        <v>8</v>
      </c>
      <c r="J86" s="22"/>
      <c r="K86" s="22"/>
      <c r="L86" s="9"/>
    </row>
    <row r="87" spans="1:12" ht="19.5" customHeight="1" x14ac:dyDescent="0.2">
      <c r="A87" s="10" t="s">
        <v>38</v>
      </c>
      <c r="B87" s="44">
        <f t="shared" si="18"/>
        <v>2569.0455190000002</v>
      </c>
      <c r="C87" s="44">
        <v>2490.9783870000001</v>
      </c>
      <c r="D87" s="44">
        <v>74.967132000000007</v>
      </c>
      <c r="E87" s="44">
        <v>3.1</v>
      </c>
      <c r="F87" s="46">
        <v>0</v>
      </c>
      <c r="G87" s="11" t="s">
        <v>8</v>
      </c>
      <c r="J87" s="22"/>
      <c r="K87" s="22"/>
      <c r="L87" s="9"/>
    </row>
    <row r="88" spans="1:12" ht="19.5" customHeight="1" x14ac:dyDescent="0.2">
      <c r="A88" s="10" t="s">
        <v>39</v>
      </c>
      <c r="B88" s="44">
        <f t="shared" si="18"/>
        <v>3717.9941650000005</v>
      </c>
      <c r="C88" s="44">
        <v>3540.2533600000002</v>
      </c>
      <c r="D88" s="44">
        <v>0</v>
      </c>
      <c r="E88" s="46">
        <v>132.37180499999999</v>
      </c>
      <c r="F88" s="44">
        <v>45.369</v>
      </c>
      <c r="G88" s="11" t="s">
        <v>8</v>
      </c>
      <c r="J88" s="22"/>
      <c r="K88" s="22"/>
      <c r="L88" s="9"/>
    </row>
    <row r="89" spans="1:12" s="9" customFormat="1" ht="19.5" customHeight="1" x14ac:dyDescent="0.2">
      <c r="A89" s="37" t="s">
        <v>28</v>
      </c>
      <c r="B89" s="40">
        <f>SUM(B90:B93)</f>
        <v>17194.978494999999</v>
      </c>
      <c r="C89" s="40">
        <f t="shared" ref="C89" si="19">SUM(C90:C93)</f>
        <v>9076.7606989999986</v>
      </c>
      <c r="D89" s="40">
        <f>SUM(D90:D93)</f>
        <v>3974.5275019999999</v>
      </c>
      <c r="E89" s="48">
        <f>SUM(E90:E93)</f>
        <v>1172.127594</v>
      </c>
      <c r="F89" s="48">
        <f>SUM(F90:F93)</f>
        <v>2971.5626999999999</v>
      </c>
      <c r="G89" s="13" t="s">
        <v>8</v>
      </c>
      <c r="H89" s="22"/>
      <c r="I89" s="4"/>
      <c r="J89" s="4"/>
    </row>
    <row r="90" spans="1:12" ht="19.5" customHeight="1" x14ac:dyDescent="0.2">
      <c r="A90" s="10" t="s">
        <v>40</v>
      </c>
      <c r="B90" s="44">
        <f t="shared" si="18"/>
        <v>11188.368625999999</v>
      </c>
      <c r="C90" s="44">
        <v>3163.6036519999998</v>
      </c>
      <c r="D90" s="44">
        <v>3968.641286</v>
      </c>
      <c r="E90" s="44">
        <v>1152.179018</v>
      </c>
      <c r="F90" s="44">
        <v>2903.9446699999999</v>
      </c>
      <c r="G90" s="11" t="s">
        <v>8</v>
      </c>
      <c r="I90" s="22"/>
      <c r="J90" s="22"/>
      <c r="K90" s="22"/>
    </row>
    <row r="91" spans="1:12" ht="19.5" customHeight="1" x14ac:dyDescent="0.2">
      <c r="A91" s="10" t="s">
        <v>41</v>
      </c>
      <c r="B91" s="44">
        <f t="shared" si="18"/>
        <v>35.186634999999995</v>
      </c>
      <c r="C91" s="44">
        <v>6.2338129999999996</v>
      </c>
      <c r="D91" s="44">
        <v>5.8862160000000001</v>
      </c>
      <c r="E91" s="44">
        <v>19.948575999999999</v>
      </c>
      <c r="F91" s="44">
        <v>3.1180300000000001</v>
      </c>
      <c r="G91" s="11" t="s">
        <v>8</v>
      </c>
      <c r="I91" s="22"/>
      <c r="K91" s="22"/>
    </row>
    <row r="92" spans="1:12" ht="19.5" customHeight="1" x14ac:dyDescent="0.2">
      <c r="A92" s="10" t="s">
        <v>42</v>
      </c>
      <c r="B92" s="44">
        <f t="shared" si="18"/>
        <v>1508.2858940000001</v>
      </c>
      <c r="C92" s="44">
        <v>1508.2858940000001</v>
      </c>
      <c r="D92" s="44">
        <v>0</v>
      </c>
      <c r="E92" s="44">
        <v>0</v>
      </c>
      <c r="F92" s="44">
        <v>0</v>
      </c>
      <c r="G92" s="11" t="s">
        <v>8</v>
      </c>
      <c r="I92" s="22"/>
      <c r="K92" s="22"/>
    </row>
    <row r="93" spans="1:12" s="6" customFormat="1" ht="19.5" customHeight="1" x14ac:dyDescent="0.2">
      <c r="A93" s="24" t="s">
        <v>43</v>
      </c>
      <c r="B93" s="74">
        <f t="shared" si="18"/>
        <v>4463.1373400000002</v>
      </c>
      <c r="C93" s="53">
        <v>4398.6373400000002</v>
      </c>
      <c r="D93" s="53">
        <v>0</v>
      </c>
      <c r="E93" s="53">
        <v>0</v>
      </c>
      <c r="F93" s="53">
        <v>64.5</v>
      </c>
      <c r="G93" s="55" t="s">
        <v>8</v>
      </c>
      <c r="H93" s="22"/>
      <c r="I93" s="22"/>
      <c r="J93" s="4"/>
      <c r="K93" s="22"/>
      <c r="L93" s="4"/>
    </row>
    <row r="94" spans="1:12" ht="19.5" customHeight="1" x14ac:dyDescent="0.2">
      <c r="A94" s="25" t="s">
        <v>52</v>
      </c>
      <c r="B94" s="26"/>
      <c r="C94" s="26"/>
      <c r="D94" s="26"/>
      <c r="E94" s="26"/>
      <c r="F94" s="26"/>
      <c r="G94" s="27"/>
      <c r="K94" s="9"/>
      <c r="L94" s="9"/>
    </row>
    <row r="95" spans="1:12" ht="15" customHeight="1" x14ac:dyDescent="0.2">
      <c r="A95" s="28" t="s">
        <v>45</v>
      </c>
      <c r="B95" s="26"/>
      <c r="C95" s="26"/>
      <c r="D95" s="26"/>
      <c r="E95" s="26"/>
      <c r="F95" s="26"/>
      <c r="G95" s="27"/>
      <c r="K95" s="9"/>
      <c r="L95" s="9"/>
    </row>
    <row r="96" spans="1:12" ht="15" customHeight="1" x14ac:dyDescent="0.2">
      <c r="A96" s="28" t="s">
        <v>56</v>
      </c>
      <c r="B96" s="26"/>
      <c r="C96" s="26"/>
      <c r="D96" s="26"/>
      <c r="E96" s="26"/>
      <c r="F96" s="26"/>
      <c r="G96" s="27"/>
    </row>
    <row r="97" spans="1:7" ht="15" customHeight="1" x14ac:dyDescent="0.2">
      <c r="A97" s="28" t="s">
        <v>54</v>
      </c>
      <c r="B97" s="26"/>
      <c r="C97" s="26"/>
      <c r="D97" s="26"/>
      <c r="E97" s="26"/>
      <c r="F97" s="26"/>
      <c r="G97" s="27"/>
    </row>
    <row r="98" spans="1:7" ht="15" customHeight="1" x14ac:dyDescent="0.2">
      <c r="A98" s="22" t="s">
        <v>9</v>
      </c>
      <c r="B98" s="26"/>
      <c r="C98" s="26"/>
      <c r="D98" s="26"/>
      <c r="E98" s="26"/>
      <c r="F98" s="26"/>
      <c r="G98" s="27"/>
    </row>
    <row r="99" spans="1:7" ht="15" customHeight="1" x14ac:dyDescent="0.2">
      <c r="A99" s="22" t="s">
        <v>10</v>
      </c>
      <c r="B99" s="26"/>
      <c r="C99" s="26"/>
      <c r="D99" s="26"/>
      <c r="E99" s="26"/>
      <c r="F99" s="26"/>
      <c r="G99" s="27"/>
    </row>
    <row r="100" spans="1:7" ht="15" customHeight="1" x14ac:dyDescent="0.2">
      <c r="A100" s="29" t="s">
        <v>53</v>
      </c>
      <c r="B100" s="26"/>
      <c r="C100" s="26"/>
      <c r="D100" s="26"/>
      <c r="E100" s="26"/>
      <c r="F100" s="26"/>
      <c r="G100" s="27"/>
    </row>
    <row r="101" spans="1:7" ht="15" customHeight="1" x14ac:dyDescent="0.2">
      <c r="A101" s="30" t="s">
        <v>46</v>
      </c>
      <c r="B101" s="26"/>
      <c r="C101" s="26"/>
      <c r="D101" s="26"/>
      <c r="E101" s="26"/>
      <c r="F101" s="26"/>
      <c r="G101" s="27"/>
    </row>
    <row r="102" spans="1:7" ht="15.2" customHeight="1" x14ac:dyDescent="0.2"/>
    <row r="103" spans="1:7" ht="18" customHeight="1" x14ac:dyDescent="0.2">
      <c r="A103" s="31"/>
    </row>
    <row r="104" spans="1:7" ht="18" customHeight="1" x14ac:dyDescent="0.2">
      <c r="A104" s="32"/>
    </row>
    <row r="105" spans="1:7" ht="18" customHeight="1" x14ac:dyDescent="0.2">
      <c r="A105" s="50"/>
    </row>
    <row r="106" spans="1:7" ht="18" customHeight="1" x14ac:dyDescent="0.2">
      <c r="A106" s="50"/>
    </row>
    <row r="107" spans="1:7" ht="18" customHeight="1" x14ac:dyDescent="0.2"/>
  </sheetData>
  <mergeCells count="4">
    <mergeCell ref="A5:A7"/>
    <mergeCell ref="B6:B7"/>
    <mergeCell ref="C6:C7"/>
    <mergeCell ref="D6:D7"/>
  </mergeCells>
  <printOptions horizontalCentered="1"/>
  <pageMargins left="0.70866141732283472" right="0.47244094488188981" top="0.74803149606299213" bottom="0.51181102362204722" header="0.31496062992125984" footer="0.31496062992125984"/>
  <pageSetup scale="67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DE RUDAS</dc:creator>
  <cp:lastModifiedBy>TOMAS ORTIZ</cp:lastModifiedBy>
  <cp:lastPrinted>2026-01-28T14:29:48Z</cp:lastPrinted>
  <dcterms:created xsi:type="dcterms:W3CDTF">2019-09-13T19:43:54Z</dcterms:created>
  <dcterms:modified xsi:type="dcterms:W3CDTF">2026-02-04T19:32:16Z</dcterms:modified>
</cp:coreProperties>
</file>